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turnrafts-my.sharepoint.com/personal/info_saturnrafts_onmicrosoft_com/Documents/Attachments/"/>
    </mc:Choice>
  </mc:AlternateContent>
  <xr:revisionPtr revIDLastSave="34" documentId="8_{1D28945C-F4BF-4923-86A2-8F04BFF4635E}" xr6:coauthVersionLast="47" xr6:coauthVersionMax="47" xr10:uidLastSave="{5D1854B5-972A-4091-A477-3EBD2D264E38}"/>
  <workbookProtection workbookAlgorithmName="SHA-512" workbookHashValue="1SDlpzmCil78U5OVvXjd27icjhL7QQRRco4yS/bruIy4MUZCHmsiohspxuFPeKplfG+POXVa/UywBT5QYyLfPQ==" workbookSaltValue="emC2Z2DuW1RDeBpu6otjgg==" workbookSpinCount="100000" lockStructure="1"/>
  <bookViews>
    <workbookView xWindow="-120" yWindow="-120" windowWidth="29040" windowHeight="15720" xr2:uid="{EBF03618-E54D-436F-9E93-55C8467A9451}"/>
  </bookViews>
  <sheets>
    <sheet name="14' CataRaft with Frame" sheetId="1" r:id="rId1"/>
    <sheet name="15'6 CataRaft with Frame" sheetId="2" r:id="rId2"/>
  </sheets>
  <definedNames>
    <definedName name="_xlnm.Print_Area" localSheetId="0">'14'' CataRaft with Frame'!$A$1:$G$192</definedName>
    <definedName name="_xlnm.Print_Area" localSheetId="1">'15''6 CataRaft with Frame'!$A$1:$G$192</definedName>
    <definedName name="_xlnm.Print_Titles" localSheetId="0">'14'' CataRaft with Frame'!$1:$9</definedName>
    <definedName name="_xlnm.Print_Titles" localSheetId="1">'15''6 CataRaft with Frame'!$1:$9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1" i="1" l="1"/>
  <c r="E4" i="2"/>
  <c r="E3" i="2"/>
  <c r="B3" i="2"/>
  <c r="G172" i="2" l="1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1" i="2"/>
  <c r="G140" i="2"/>
  <c r="G139" i="2"/>
  <c r="G138" i="2"/>
  <c r="G137" i="2"/>
  <c r="G136" i="2"/>
  <c r="G135" i="2"/>
  <c r="G134" i="2"/>
  <c r="G133" i="2"/>
  <c r="G131" i="2"/>
  <c r="G130" i="2"/>
  <c r="G129" i="2"/>
  <c r="G128" i="2"/>
  <c r="G127" i="2"/>
  <c r="G126" i="2"/>
  <c r="G125" i="2"/>
  <c r="G123" i="2"/>
  <c r="G122" i="2"/>
  <c r="G121" i="2"/>
  <c r="G120" i="2"/>
  <c r="G119" i="2"/>
  <c r="G118" i="2"/>
  <c r="G117" i="2"/>
  <c r="E116" i="2"/>
  <c r="G116" i="2" s="1"/>
  <c r="G115" i="2"/>
  <c r="G114" i="2"/>
  <c r="E114" i="2"/>
  <c r="G113" i="2"/>
  <c r="G112" i="2"/>
  <c r="G111" i="2"/>
  <c r="G110" i="2"/>
  <c r="G109" i="2"/>
  <c r="G108" i="2"/>
  <c r="G106" i="2"/>
  <c r="G105" i="2"/>
  <c r="G104" i="2"/>
  <c r="G103" i="2"/>
  <c r="G102" i="2"/>
  <c r="G101" i="2"/>
  <c r="G100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E83" i="2"/>
  <c r="G83" i="2" s="1"/>
  <c r="G82" i="2"/>
  <c r="G81" i="2"/>
  <c r="G80" i="2"/>
  <c r="G79" i="2"/>
  <c r="G77" i="2"/>
  <c r="G76" i="2"/>
  <c r="G75" i="2"/>
  <c r="G74" i="2"/>
  <c r="G73" i="2"/>
  <c r="G72" i="2"/>
  <c r="G71" i="2"/>
  <c r="G70" i="2"/>
  <c r="G68" i="2"/>
  <c r="G67" i="2"/>
  <c r="G66" i="2"/>
  <c r="G65" i="2"/>
  <c r="G64" i="2"/>
  <c r="G63" i="2"/>
  <c r="G62" i="2"/>
  <c r="G61" i="2"/>
  <c r="G60" i="2"/>
  <c r="G59" i="2"/>
  <c r="G58" i="2"/>
  <c r="G57" i="2"/>
  <c r="G55" i="2"/>
  <c r="G54" i="2"/>
  <c r="G53" i="2"/>
  <c r="G52" i="2"/>
  <c r="G51" i="2"/>
  <c r="G50" i="2"/>
  <c r="G49" i="2"/>
  <c r="G48" i="2"/>
  <c r="G47" i="2"/>
  <c r="G33" i="2"/>
  <c r="G32" i="2"/>
  <c r="G31" i="2"/>
  <c r="G30" i="2"/>
  <c r="G29" i="2"/>
  <c r="G28" i="2"/>
  <c r="G27" i="2"/>
  <c r="G26" i="2"/>
  <c r="G25" i="2"/>
  <c r="G24" i="2"/>
  <c r="G22" i="2"/>
  <c r="G21" i="2"/>
  <c r="G20" i="2"/>
  <c r="G19" i="2"/>
  <c r="G18" i="2"/>
  <c r="G17" i="2"/>
  <c r="G16" i="2"/>
  <c r="G13" i="2"/>
  <c r="G12" i="2"/>
  <c r="G11" i="2"/>
  <c r="G177" i="2" l="1"/>
  <c r="G178" i="2" s="1"/>
  <c r="G175" i="2"/>
  <c r="G176" i="2" s="1"/>
  <c r="G184" i="2" l="1"/>
  <c r="G185" i="2" s="1"/>
  <c r="G180" i="2"/>
  <c r="G181" i="2" s="1"/>
  <c r="G187" i="2" s="1"/>
  <c r="G191" i="2" l="1"/>
  <c r="G172" i="1" l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1" i="1"/>
  <c r="G140" i="1"/>
  <c r="G139" i="1"/>
  <c r="G138" i="1"/>
  <c r="G137" i="1"/>
  <c r="G136" i="1"/>
  <c r="G135" i="1"/>
  <c r="G134" i="1"/>
  <c r="G133" i="1"/>
  <c r="G131" i="1"/>
  <c r="G130" i="1"/>
  <c r="G129" i="1"/>
  <c r="G128" i="1"/>
  <c r="G127" i="1"/>
  <c r="G126" i="1"/>
  <c r="G125" i="1"/>
  <c r="G123" i="1"/>
  <c r="G122" i="1"/>
  <c r="G121" i="1"/>
  <c r="G120" i="1"/>
  <c r="G119" i="1"/>
  <c r="G118" i="1"/>
  <c r="G117" i="1"/>
  <c r="E116" i="1"/>
  <c r="G116" i="1" s="1"/>
  <c r="G115" i="1"/>
  <c r="E114" i="1"/>
  <c r="G114" i="1" s="1"/>
  <c r="G113" i="1"/>
  <c r="G112" i="1"/>
  <c r="G111" i="1"/>
  <c r="G110" i="1"/>
  <c r="G109" i="1"/>
  <c r="G108" i="1"/>
  <c r="G106" i="1"/>
  <c r="G105" i="1"/>
  <c r="G104" i="1"/>
  <c r="G103" i="1"/>
  <c r="G102" i="1"/>
  <c r="G101" i="1"/>
  <c r="G100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E83" i="1"/>
  <c r="G83" i="1" s="1"/>
  <c r="G82" i="1"/>
  <c r="G81" i="1"/>
  <c r="G80" i="1"/>
  <c r="G79" i="1"/>
  <c r="G77" i="1"/>
  <c r="G76" i="1"/>
  <c r="G75" i="1"/>
  <c r="G74" i="1"/>
  <c r="G73" i="1"/>
  <c r="G72" i="1"/>
  <c r="G71" i="1"/>
  <c r="G70" i="1"/>
  <c r="G68" i="1"/>
  <c r="G67" i="1"/>
  <c r="G66" i="1"/>
  <c r="G65" i="1"/>
  <c r="G64" i="1"/>
  <c r="G63" i="1"/>
  <c r="G62" i="1"/>
  <c r="G61" i="1"/>
  <c r="G60" i="1"/>
  <c r="G59" i="1"/>
  <c r="G58" i="1"/>
  <c r="G57" i="1"/>
  <c r="G55" i="1"/>
  <c r="G54" i="1"/>
  <c r="G53" i="1"/>
  <c r="G52" i="1"/>
  <c r="G51" i="1"/>
  <c r="G50" i="1"/>
  <c r="G49" i="1"/>
  <c r="G48" i="1"/>
  <c r="G47" i="1"/>
  <c r="G33" i="1"/>
  <c r="G32" i="1"/>
  <c r="G31" i="1"/>
  <c r="G30" i="1"/>
  <c r="G29" i="1"/>
  <c r="G28" i="1"/>
  <c r="G27" i="1"/>
  <c r="G26" i="1"/>
  <c r="G25" i="1"/>
  <c r="G24" i="1"/>
  <c r="G22" i="1"/>
  <c r="G21" i="1"/>
  <c r="G20" i="1"/>
  <c r="G19" i="1"/>
  <c r="G18" i="1"/>
  <c r="G17" i="1"/>
  <c r="G16" i="1"/>
  <c r="G13" i="1"/>
  <c r="G12" i="1"/>
  <c r="G11" i="1"/>
  <c r="G177" i="1" l="1"/>
  <c r="G178" i="1" s="1"/>
  <c r="G175" i="1"/>
  <c r="G176" i="1" s="1"/>
  <c r="G184" i="1" l="1"/>
  <c r="G185" i="1" s="1"/>
  <c r="G180" i="1"/>
  <c r="G187" i="1" l="1"/>
  <c r="G191" i="1" s="1"/>
</calcChain>
</file>

<file path=xl/sharedStrings.xml><?xml version="1.0" encoding="utf-8"?>
<sst xmlns="http://schemas.openxmlformats.org/spreadsheetml/2006/main" count="557" uniqueCount="238">
  <si>
    <t>Saturn Rafts - Pricing Quote</t>
  </si>
  <si>
    <t>Customer:</t>
  </si>
  <si>
    <t>Phone:</t>
  </si>
  <si>
    <t>Address:</t>
  </si>
  <si>
    <t>E-mail:</t>
  </si>
  <si>
    <t xml:space="preserve"> - Saturn Inventory</t>
  </si>
  <si>
    <t xml:space="preserve"> - NRS Inventory (Drop Ship From NRS)</t>
  </si>
  <si>
    <t>Quantity</t>
  </si>
  <si>
    <t>Description</t>
  </si>
  <si>
    <t>Item#</t>
  </si>
  <si>
    <t>Color / Size</t>
  </si>
  <si>
    <t>Retail Sale Price</t>
  </si>
  <si>
    <t>Oversize Shipping Surcharge (Added to Unit Total)</t>
  </si>
  <si>
    <t>Unit Total ($)</t>
  </si>
  <si>
    <t>Raft Selection</t>
  </si>
  <si>
    <t>13' Saturn CataRaft (18" Tube Diam)</t>
  </si>
  <si>
    <t>See Website For Current Color Choices</t>
  </si>
  <si>
    <t>14' Saturn CataRaft (22.5" Tube Diam)</t>
  </si>
  <si>
    <t>CT430 / CT-14</t>
  </si>
  <si>
    <t>15'6" Saturn CataRaft (24" Tube Diam)</t>
  </si>
  <si>
    <t>CT470 / CT-156</t>
  </si>
  <si>
    <t>NRS Frame Selection (Size Will be Customized for Raft Selected)</t>
  </si>
  <si>
    <t>Universal Style</t>
  </si>
  <si>
    <t>NRS/STAR Kima Sport Cat Cataraft Frame - https://www.nrs.com/star-kima-sport-cat-cataraft-frame/pyai</t>
  </si>
  <si>
    <t>66 x 78</t>
  </si>
  <si>
    <t>66 x 88</t>
  </si>
  <si>
    <t>NRS Sport Cat Frame - 66"W X 88"L - w/seat (https://www.nrs.com/product/92072.04/nrs-sport-cat-frame-66w-x-88l)</t>
  </si>
  <si>
    <t>NRS Universal Frame - 66"W x 108"L - w/seat (https://www.nrs.com/product/92064.04/nrs-universal-frame-66w-x-108l)</t>
  </si>
  <si>
    <t>66 x 108</t>
  </si>
  <si>
    <t>NRS Universal Frame - 66"W x 120"L - w/seat (https://www.nrs.com/product/92064.04/nrs-universal-frame-66w-x-108l)</t>
  </si>
  <si>
    <t>66 x 120</t>
  </si>
  <si>
    <t>NRS Universal Frame - 72"W x 108"L - w/seat (https://www.nrs.com/product/92066.04/nrs-universal-frame-72w-x-108l)</t>
  </si>
  <si>
    <t>72 x 108</t>
  </si>
  <si>
    <t>NRS Universal Frame - 72"W x 120"L - w/seat (https://www.nrs.com/product/92067.04/nrs-universal-frame-72w-x-120l)</t>
  </si>
  <si>
    <t>72 x 120</t>
  </si>
  <si>
    <t>Yolk Style</t>
  </si>
  <si>
    <t>NRS/STAR Kannah Overnighter Cataraft Frame-https://www.nrs.com/star-kannah-overnighter-cataraft-frame/psql</t>
  </si>
  <si>
    <t>NRS Alley Cat Frame - 66"W x 88"L - w/seat (https://www.nrs.com/product/92050.04/nrs-alley-cat-frame-66w-x-88l)</t>
  </si>
  <si>
    <t>NRS Alley Cat Frame - 72"W x 88"L - w/seat (https://www.nrs.com/product/92051.04/nrs-alley-cat-frame-72w-x-88l)</t>
  </si>
  <si>
    <t>72 x 88</t>
  </si>
  <si>
    <t>NRS Top Cat Frame - 72"W x 107"L - w/seat (https://www.nrs.com/product/92054.04/nrs-top-cat-frame-72w-x-107l)</t>
  </si>
  <si>
    <t>72 x 107</t>
  </si>
  <si>
    <t>NRS Top Cat Frame - 72"W x 120"L - w/seat (https://www.nrs.com/product/92055.04/nrs-top-cat-frame-72w-x-120l)</t>
  </si>
  <si>
    <t>NRS Fat Cat Frame - 72"W x 107"L - w/2 seats (https://www.nrs.com/product/92057.04/nrs-fat-cat-frame-72w-x-107l)</t>
  </si>
  <si>
    <t>NRS Fat Cat Frame - 72"W x 120"L - w/2 seats (https://www.nrs.com/product/92058.04/nrs-fat-cat-frame-72w-x-120l)</t>
  </si>
  <si>
    <t>NRS Cat Fish Frame - 66"W x 120"L - w/2 seats (https://www.nrs.com/product/92060.04/nrs-cat-fish-frame-66w-x-120l)</t>
  </si>
  <si>
    <t>NRS Cat Fish Frame - 72"W x 120"L - w/2 seats (https://www.nrs.com/product/92061.04/nrs-cat-fish-frame-72w-x-120l)</t>
  </si>
  <si>
    <t>Custom Frame Option (Customer to Fill In Type, Size, and Cost)</t>
  </si>
  <si>
    <t>NRS Frame Parts (Size Will be Customized for Raft Selected)</t>
  </si>
  <si>
    <t>NRS Frame Side Rails with Plugs - Set of 2 (27")</t>
  </si>
  <si>
    <t>NRS Frame Side Rails with Plugs - Set of 2 (50", 60")</t>
  </si>
  <si>
    <t>NRS Frame Side Rails with Plugs - Set of 2 ( 65" )</t>
  </si>
  <si>
    <t>NRS Frame Side Rails with Plugs - Set of 2 ( 68" )</t>
  </si>
  <si>
    <t>NRS Frame Side Rails with Plugs - Set of 2 (72")</t>
  </si>
  <si>
    <t>NRS Frame Side Rails with Plugs - Set of 2 (78")</t>
  </si>
  <si>
    <t>NRS Frame Side Rails with Plugs - Set of 2 (82")</t>
  </si>
  <si>
    <t>NRS Frame Side Rails with Plugs - Set of 2 (88" )</t>
  </si>
  <si>
    <t>NRS Frame Side Rails with Plugs - Set of 2 (94" )</t>
  </si>
  <si>
    <t>NRS Frame Side Rails with Plugs - Set of 2 (96")</t>
  </si>
  <si>
    <t>NRS Frame Side Rails with Plugs - Set of 2 (107" )</t>
  </si>
  <si>
    <t>NRS Frame Side Rails with Plugs - Set of 2 (120" )</t>
  </si>
  <si>
    <t>NRS Frame Cross Bar with LoPro's (Not Needed Unless Building Custom Frame)</t>
  </si>
  <si>
    <t>NRS Frame Foot Bar with LoPro's (Not Needed Unless Building Custom Frame)</t>
  </si>
  <si>
    <t>NRS Deluxe Foot Bar (Not Needed Unless Building Custom Frame)</t>
  </si>
  <si>
    <t>NRS Frame Angler Seat Bar with LoPro's (Not Needed Unless Building Custom Frame)</t>
  </si>
  <si>
    <t>NRS Universal Seat Mount</t>
  </si>
  <si>
    <t>NRS Flip Seat Mount</t>
  </si>
  <si>
    <t>Low-Back Padded Drain Hole Seat (Not Needed Unless Building Custom Frame)</t>
  </si>
  <si>
    <t>High-Back Padded Drain Hole Seat (Not Needed Unless Building Custom Frame)</t>
  </si>
  <si>
    <t>NRS High-Back Swivel Seat (Not Needed Unless Building Custom Frame)</t>
  </si>
  <si>
    <t>NRS Fishing Frame Accessories (Size Will be Customized for Raft Selected)</t>
  </si>
  <si>
    <t>NRS U-Shaped Thigh Bar</t>
  </si>
  <si>
    <t>93023.02.100</t>
  </si>
  <si>
    <t>NRS Frame Thigh Bar</t>
  </si>
  <si>
    <t>NRS Y - Shaped Rear Thigh Bar</t>
  </si>
  <si>
    <t>NRS Frame Rear Thigh Hook</t>
  </si>
  <si>
    <t>NRS Frame Casting Platform Standard or For Front Thigh Hook</t>
  </si>
  <si>
    <t>NRS Rear Casting Platform (Small)</t>
  </si>
  <si>
    <t xml:space="preserve">NRS Rear Casting Platform (Large) </t>
  </si>
  <si>
    <t>NRS Frame Side Rail Racks - 3'</t>
  </si>
  <si>
    <t>NRS Frame Side Rail Racks - 4'</t>
  </si>
  <si>
    <t>NRS Frame Side Rail Racks - 6'</t>
  </si>
  <si>
    <t>NRS Frame Wrench</t>
  </si>
  <si>
    <t>NRS Frame 1/2" Ratchet Wrench</t>
  </si>
  <si>
    <t>NRS Cataraft Frame Accessories (Size Will be Customized for Raft Selected)</t>
  </si>
  <si>
    <t>NRS Twin Tube Cataraft Cargo Floor</t>
  </si>
  <si>
    <t xml:space="preserve">NRS Cataraft Cargo Floor - for 66" Frame - 4' Length </t>
  </si>
  <si>
    <t xml:space="preserve">NRS Cataraft Cargo Floor - for 66" Frame - 6' Length </t>
  </si>
  <si>
    <t xml:space="preserve">NRS Cataraft Cargo Floor - for 72" Frame - 4' Length </t>
  </si>
  <si>
    <t xml:space="preserve">NRS Cataraft Cargo Floor - for 72" Frame - 6' Length </t>
  </si>
  <si>
    <t>NRS Lower Cat Rail Spreader Bar</t>
  </si>
  <si>
    <t>NRS Cataraft Frame Aluminum Floor - for 66" Frame - 28" x 48" per section</t>
  </si>
  <si>
    <t>NRS Cataraft Frame Aluminum Floor - for 72" Frame - 34" x 48" per section</t>
  </si>
  <si>
    <t>Rowing Oars</t>
  </si>
  <si>
    <t>Carlisle Oar Shaft - (7'-7.5')</t>
  </si>
  <si>
    <t>Blue</t>
  </si>
  <si>
    <t>Carlisle Oar Shaft - (8'-10')</t>
  </si>
  <si>
    <t>Blue, Black, Yellow</t>
  </si>
  <si>
    <t>Carlisle Oar Shaft ( Closeout ) - (8'-10')  -  9.5" or 10"</t>
  </si>
  <si>
    <t>Blue, Black</t>
  </si>
  <si>
    <t>Carlisle Oar Shaft - (11')</t>
  </si>
  <si>
    <t>Yellow</t>
  </si>
  <si>
    <t>Carlisle 2-piece Oar Shaft - (8'-9.5')</t>
  </si>
  <si>
    <t>Carlisle 2-piece Oar Shaft - (10')</t>
  </si>
  <si>
    <t>Cataract SGG Oar Shaft - (7', 8', 8.5', or 9')</t>
  </si>
  <si>
    <t>Black, Blue, 
White or Yellow</t>
  </si>
  <si>
    <t>Cataract SGG Oar Shaft - (9.5' or 10')</t>
  </si>
  <si>
    <t>Cataract SGG Oar Shaft - (11')</t>
  </si>
  <si>
    <t>Cataract SGG Shaft with Wrap &amp; Stop (9')</t>
  </si>
  <si>
    <t>Black or White</t>
  </si>
  <si>
    <t>Cataract SGG Shaft with Wrap &amp; Stop (9.5' or 10')</t>
  </si>
  <si>
    <t>Cataract SGG Counterbalance Shaft with Wrap &amp; Stop (9')</t>
  </si>
  <si>
    <t>Cataract SGG Counterbalance Shaft with Wrap &amp; Stop (9.5' or 10')</t>
  </si>
  <si>
    <t>Sawyer Square Top Dynalite Oar with Wrap &amp; Stop (Blade Included) - (8.5')</t>
  </si>
  <si>
    <t>Black</t>
  </si>
  <si>
    <t>Sawyer Square Top Dynalite Oar with Wrap &amp; Stop (Blade Included) - (9')</t>
  </si>
  <si>
    <t>Sawyer Square Top Dynalite Oar with Wrap &amp; Stop (Blade Included) - (9.5')</t>
  </si>
  <si>
    <t>Sawyer Square Top Dynalite Oar with Wrap &amp; Stop (Blade Included) - (10')</t>
  </si>
  <si>
    <t>Sawyer Standard Utility Oar (Blade Included) - (6.5')</t>
  </si>
  <si>
    <t>Wood</t>
  </si>
  <si>
    <t>Sawyer Standard Utility Oar (Blade Included) - (7')</t>
  </si>
  <si>
    <t>Oar Blades</t>
  </si>
  <si>
    <t>Carlisle Outfitter Blades - (6.5" or 8")</t>
  </si>
  <si>
    <t>8" - Black or Yellow</t>
  </si>
  <si>
    <t>Cataract Oar Blades 6 1/4"</t>
  </si>
  <si>
    <t>Cataract Oar Magnum Blade 7"</t>
  </si>
  <si>
    <t>Cataract Cutthroat Oar Blade - asymmetrical for shallow water</t>
  </si>
  <si>
    <t>NRS Helix Oar Blade - Asymmetrical / Shallow water blade</t>
  </si>
  <si>
    <t>Sawyer Duramax Oar Blade</t>
  </si>
  <si>
    <t>Sawyer Wide DyneLite Oar Blade</t>
  </si>
  <si>
    <t>Oar Components/Accessories</t>
  </si>
  <si>
    <t>Oar Rights - Size L (Each)</t>
  </si>
  <si>
    <t>1404.1 / 77412.01.101</t>
  </si>
  <si>
    <t>Convertable Oar Rights - Size L (Each)</t>
  </si>
  <si>
    <t>77413.01 / 14041</t>
  </si>
  <si>
    <t>Plastic Oar Stoppers - Size Small / Regular / or Large (Each)</t>
  </si>
  <si>
    <t xml:space="preserve">Rubber Oar Stopper (Each) (Use over oar shaft when not using Molded Oar Sleeve) </t>
  </si>
  <si>
    <t>Molded Oar Sleeve (Each)</t>
  </si>
  <si>
    <t>1405 / 77414.01.100</t>
  </si>
  <si>
    <t>Cataract Oar Counterbalance Sleeves (Pair)</t>
  </si>
  <si>
    <t>NRS Atomic Oarlocks (Pair)</t>
  </si>
  <si>
    <t>NRS Superston Oarlocks (Pair)</t>
  </si>
  <si>
    <t>NRS Cobra Oarlocks (Pair)</t>
  </si>
  <si>
    <t>Oarlock Stainless Springs (Pair)</t>
  </si>
  <si>
    <t>1409.1 / 77402.01.100</t>
  </si>
  <si>
    <t>Lynch Pin Oarlock Keeper (Each)</t>
  </si>
  <si>
    <t>Oar Pins and Clips Sets (9") - Recommended Size for Most Rafters</t>
  </si>
  <si>
    <t>Oar Pins and Clips Sets (12") - Works better when sitting up higher on coolers or dryboxes</t>
  </si>
  <si>
    <t>NRS Oar Tethers (Pair)</t>
  </si>
  <si>
    <t>NRS Spare Oar Keeper (Each)</t>
  </si>
  <si>
    <t>Anchor System  / Motor Mounts</t>
  </si>
  <si>
    <t>NRS Cataraft Anchor System-Forged (anchor/rope not included)</t>
  </si>
  <si>
    <t>93080.02.100</t>
  </si>
  <si>
    <t>NRS Frame Stern side rails - 32" (use with 30" of NRS Unbendable Pipe if you don't desire the seat)</t>
  </si>
  <si>
    <t>92017.02.101</t>
  </si>
  <si>
    <t>NRS Unbendable Pipe 1-5/8" Anodized for Stern set-up (per foot)</t>
  </si>
  <si>
    <t>NRS Rubber Frame Plugs (order if you buy NRS Unbendable Pipe)</t>
  </si>
  <si>
    <t>Rescue / Anchor Rope 3/8" (per ft.)</t>
  </si>
  <si>
    <t>1830 / 45012.01.101</t>
  </si>
  <si>
    <t>NRS Cataraft Motor Mount</t>
  </si>
  <si>
    <t>Seating / Storage Options</t>
  </si>
  <si>
    <t>Eddy Out Aluminum Dry Box 38L x 16H x 13D</t>
  </si>
  <si>
    <t>38L x 16H x 13D</t>
  </si>
  <si>
    <t>Eddy Out Aluminum Dry Box 36L x 16H x 16D</t>
  </si>
  <si>
    <t>36L x 16H x 16D</t>
  </si>
  <si>
    <t>NRS Adjustable Dry Box Mount</t>
  </si>
  <si>
    <t>NRS Adjustable Cooler Mount</t>
  </si>
  <si>
    <t>NRS Frame Cooler Mount</t>
  </si>
  <si>
    <t>Padz Dry Box Seat Pad</t>
  </si>
  <si>
    <t>36" x 16"</t>
  </si>
  <si>
    <t xml:space="preserve">Ethafoam Blocks - 54"x12"x 1" thick </t>
  </si>
  <si>
    <t>White / Black</t>
  </si>
  <si>
    <t>Ethafoam Blocks - 54"x12"x 2" thick</t>
  </si>
  <si>
    <t xml:space="preserve">Paddles / Accessories </t>
  </si>
  <si>
    <t>NRS PTE Economy Paddle (48", 54", 57", 60", or 66")</t>
  </si>
  <si>
    <t>Blue/Yellow</t>
  </si>
  <si>
    <t>Carlisle Economy Paddle (48", 54", 57", 60", or 66")</t>
  </si>
  <si>
    <t>Carlisle Standard Paddle ( 57", 60" ) - Recommended by Saturn Rafts</t>
  </si>
  <si>
    <t>Blue/Yellow, Red/Yellow, White/Blue, White/Red</t>
  </si>
  <si>
    <t>NRS PTC Canoe/Raft Paddle (56", 60", or 66")</t>
  </si>
  <si>
    <t>Black/Yellow, Blue/Yellow, Blue/White, Red/Yellow, Red/White</t>
  </si>
  <si>
    <t>Carlisle Outfitter Paddle (57", 60", or 66" )</t>
  </si>
  <si>
    <t>Blue/Yellow. Red/Yellow</t>
  </si>
  <si>
    <t>NRS PT Guide Paddle (60", 63", 66", 69", or 72")</t>
  </si>
  <si>
    <t>Blue/White</t>
  </si>
  <si>
    <t>Carlisle Guide Paddle (60", 66", or 72")</t>
  </si>
  <si>
    <t>NRS Standard Rescue Throw Bag - w/ 75' of 3/8" yellow high vis rope</t>
  </si>
  <si>
    <t>Red, Orange</t>
  </si>
  <si>
    <t>NRS Compact Rescue Throw Bag - w/ 70' of 1/4" yellow high vis rope</t>
  </si>
  <si>
    <t>Red, Orange,
Yellow</t>
  </si>
  <si>
    <t>Paddler Medical Kit</t>
  </si>
  <si>
    <t>Green</t>
  </si>
  <si>
    <t>NRS Chinook Fishing PFD</t>
  </si>
  <si>
    <t>Green, Charcoal, Red</t>
  </si>
  <si>
    <t>NRS Ion PFD</t>
  </si>
  <si>
    <t>Blue, Teal, Red, Black</t>
  </si>
  <si>
    <t>NRS Vista PFD</t>
  </si>
  <si>
    <t>Blue, Red, Yellow</t>
  </si>
  <si>
    <t>NRS Vista Youth PFD</t>
  </si>
  <si>
    <t>Red, Yellow</t>
  </si>
  <si>
    <t>NRS Havoc Livery Helmet (Universal Size)</t>
  </si>
  <si>
    <t>Blue, Red, Yellow, Matte Black, White</t>
  </si>
  <si>
    <t>NRS 5" Barrel Pump - Dual Action High Volume Hand Pump</t>
  </si>
  <si>
    <t>NRS Wonder Pump 6 - Dual Action High Volume Hand Pump</t>
  </si>
  <si>
    <t>NRS Super Pump - Dual Action High Pressure Hand Pump</t>
  </si>
  <si>
    <t>NRS Super 2 HP Pump - Dual Action High Pressure Hand Pump</t>
  </si>
  <si>
    <t>C7 Leafield Valve Adapter</t>
  </si>
  <si>
    <t>NRS Blast Inflator Pump</t>
  </si>
  <si>
    <t>Bravo High-Pressure 12 Volt Pump</t>
  </si>
  <si>
    <t>NRS 1" HD Tie-Down Straps - 2' (Pair)</t>
  </si>
  <si>
    <t>NRS 1" HD Tie-Down Straps - 3' (Pair)</t>
  </si>
  <si>
    <t>NRS 1" HD Tie-Down Straps - 4'  (Pair)</t>
  </si>
  <si>
    <t>NRS 1" HD Tie-Down Straps - 6' (Pair)</t>
  </si>
  <si>
    <t>NRS 1" HD Tie-Down Straps - 9' (Pair)</t>
  </si>
  <si>
    <t>NRS 1" HD Tie-Down Straps - 12' (Pair)</t>
  </si>
  <si>
    <t>Customer Order Request:</t>
  </si>
  <si>
    <t>Subtotals</t>
  </si>
  <si>
    <t>Add additional components and cost for additional NRS items for your order below and we will update your package price prior to ordering.</t>
  </si>
  <si>
    <t>Saturn Whitewater Raft(s)</t>
  </si>
  <si>
    <t>NRS Gear and Equipment</t>
  </si>
  <si>
    <t>10% Off NRS Gear / Equipment</t>
  </si>
  <si>
    <t>Pricing Subject to Change and Will be Confirmed at Order</t>
  </si>
  <si>
    <t xml:space="preserve">6% Sales Tax ( Idaho ) </t>
  </si>
  <si>
    <t>Outside Idaho (if in Idaho sales tax will be added)</t>
  </si>
  <si>
    <t>Frame Package Customization:</t>
  </si>
  <si>
    <t xml:space="preserve">Customer to enter the raft size/type and we will then produce the selected NRS frame in the custom size for the raft. </t>
  </si>
  <si>
    <t>Shipping and Handling</t>
  </si>
  <si>
    <t>Customer to enter oar length, oar color, and other package preferences under column "D".</t>
  </si>
  <si>
    <t>Frame / Supplies/Gear</t>
  </si>
  <si>
    <t>Shipping Package Discount</t>
  </si>
  <si>
    <t>Order Total</t>
  </si>
  <si>
    <t>Season End-Free Raft Shipping</t>
  </si>
  <si>
    <t>Final Total</t>
  </si>
  <si>
    <t>Promo "SaturnCL2023" Discount</t>
  </si>
  <si>
    <t>72"</t>
  </si>
  <si>
    <t>10' - Blue</t>
  </si>
  <si>
    <t>CL Promo "SaturnCL2023" Discount</t>
  </si>
  <si>
    <t>CT396 / CT-13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</si>
</sst>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[$$-409]* #,##0.00_ ;_-[$$-409]* \-#,##0.00\ ;_-[$$-409]* &quot;-&quot;??_ ;_-@_ "/>
    <numFmt numFmtId="165" formatCode="_-&quot;$&quot;* #,##0.00_-;\-&quot;$&quot;* #,##0.00_-;_-&quot;$&quot;* &quot;-&quot;??_-;_-@_-"/>
    <numFmt numFmtId="166" formatCode="_([$$-409]* #,##0.00_);_([$$-409]* \(#,##0.00\);_([$$-409]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name val="Calibri"/>
      <family val="2"/>
    </font>
    <font>
      <b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0070C0"/>
      <name val="Calibri"/>
      <family val="2"/>
      <scheme val="minor"/>
    </font>
    <font>
      <b/>
      <u/>
      <sz val="11"/>
      <color rgb="FF008000"/>
      <name val="Calibri"/>
      <family val="2"/>
      <scheme val="minor"/>
    </font>
    <font>
      <sz val="11"/>
      <color rgb="FF00800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0"/>
      <name val="Arial"/>
      <family val="2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1"/>
      <color theme="5"/>
      <name val="Calibri"/>
      <family val="2"/>
      <scheme val="minor"/>
    </font>
    <font>
      <b/>
      <sz val="11"/>
      <color rgb="FF0000FF"/>
      <name val="Trebuchet MS"/>
      <family val="2"/>
    </font>
    <font>
      <b/>
      <sz val="11"/>
      <color rgb="FF0000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43" fontId="1" fillId="0" borderId="0" applyFont="0" applyFill="0" applyBorder="0" applyAlignment="0" applyProtection="0"/>
    <xf numFmtId="0" fontId="17" fillId="0" borderId="0"/>
  </cellStyleXfs>
  <cellXfs count="139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0" xfId="4" applyAlignment="1">
      <protection locked="0"/>
    </xf>
    <xf numFmtId="0" fontId="8" fillId="0" borderId="0" xfId="4" applyFont="1" applyAlignment="1">
      <protection locked="0"/>
    </xf>
    <xf numFmtId="0" fontId="7" fillId="0" borderId="0" xfId="4" applyAlignment="1">
      <alignment horizont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0" xfId="0" quotePrefix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0" borderId="0" xfId="0" quotePrefix="1" applyAlignment="1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164" fontId="6" fillId="5" borderId="8" xfId="1" applyNumberFormat="1" applyFont="1" applyFill="1" applyBorder="1" applyAlignment="1">
      <alignment vertical="center"/>
    </xf>
    <xf numFmtId="164" fontId="6" fillId="5" borderId="8" xfId="2" applyNumberFormat="1" applyFont="1" applyFill="1" applyBorder="1" applyAlignment="1">
      <alignment vertical="center"/>
    </xf>
    <xf numFmtId="164" fontId="0" fillId="5" borderId="9" xfId="1" applyNumberFormat="1" applyFont="1" applyFill="1" applyBorder="1" applyAlignment="1">
      <alignment vertical="center"/>
    </xf>
    <xf numFmtId="0" fontId="3" fillId="0" borderId="5" xfId="0" applyFont="1" applyBorder="1" applyAlignment="1" applyProtection="1">
      <alignment horizontal="left" vertical="center" indent="2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164" fontId="10" fillId="5" borderId="8" xfId="1" applyNumberFormat="1" applyFont="1" applyFill="1" applyBorder="1" applyAlignment="1">
      <alignment vertical="center"/>
    </xf>
    <xf numFmtId="164" fontId="10" fillId="5" borderId="9" xfId="1" applyNumberFormat="1" applyFont="1" applyFill="1" applyBorder="1" applyAlignment="1">
      <alignment vertical="center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 applyProtection="1">
      <alignment horizontal="center" vertical="center" wrapText="1"/>
      <protection locked="0"/>
    </xf>
    <xf numFmtId="164" fontId="6" fillId="5" borderId="9" xfId="1" applyNumberFormat="1" applyFont="1" applyFill="1" applyBorder="1" applyAlignment="1">
      <alignment vertical="center"/>
    </xf>
    <xf numFmtId="0" fontId="0" fillId="2" borderId="0" xfId="0" applyFill="1" applyAlignment="1" applyProtection="1">
      <alignment vertical="center"/>
      <protection locked="0"/>
    </xf>
    <xf numFmtId="165" fontId="0" fillId="0" borderId="0" xfId="2" applyFont="1" applyAlignment="1" applyProtection="1">
      <alignment vertical="center"/>
      <protection locked="0"/>
    </xf>
    <xf numFmtId="9" fontId="0" fillId="2" borderId="0" xfId="3" applyFont="1" applyFill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>
      <alignment vertical="center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 applyProtection="1">
      <alignment horizontal="center" vertical="center" wrapText="1"/>
      <protection locked="0"/>
    </xf>
    <xf numFmtId="164" fontId="11" fillId="5" borderId="8" xfId="1" applyNumberFormat="1" applyFont="1" applyFill="1" applyBorder="1" applyAlignment="1">
      <alignment vertical="center"/>
    </xf>
    <xf numFmtId="164" fontId="11" fillId="5" borderId="9" xfId="1" applyNumberFormat="1" applyFont="1" applyFill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0" fontId="6" fillId="0" borderId="8" xfId="0" applyFont="1" applyBorder="1" applyAlignment="1" applyProtection="1">
      <alignment horizontal="left" vertical="center"/>
      <protection locked="0"/>
    </xf>
    <xf numFmtId="166" fontId="0" fillId="0" borderId="0" xfId="0" applyNumberFormat="1" applyAlignment="1" applyProtection="1">
      <alignment vertical="center"/>
      <protection locked="0"/>
    </xf>
    <xf numFmtId="0" fontId="11" fillId="0" borderId="8" xfId="0" applyFont="1" applyBorder="1" applyAlignment="1">
      <alignment horizontal="left" vertical="center"/>
    </xf>
    <xf numFmtId="0" fontId="11" fillId="0" borderId="8" xfId="0" applyFont="1" applyBorder="1" applyAlignment="1" applyProtection="1">
      <alignment horizontal="left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 applyProtection="1">
      <alignment horizontal="center" vertical="center" wrapText="1"/>
      <protection locked="0"/>
    </xf>
    <xf numFmtId="164" fontId="6" fillId="5" borderId="5" xfId="1" applyNumberFormat="1" applyFont="1" applyFill="1" applyBorder="1" applyAlignment="1">
      <alignment vertical="center"/>
    </xf>
    <xf numFmtId="164" fontId="0" fillId="5" borderId="6" xfId="1" applyNumberFormat="1" applyFont="1" applyFill="1" applyBorder="1" applyAlignment="1">
      <alignment vertical="center"/>
    </xf>
    <xf numFmtId="0" fontId="11" fillId="0" borderId="8" xfId="0" applyFont="1" applyBorder="1" applyAlignment="1">
      <alignment vertical="center" wrapText="1"/>
    </xf>
    <xf numFmtId="0" fontId="1" fillId="0" borderId="7" xfId="5" applyBorder="1" applyAlignment="1" applyProtection="1">
      <alignment horizontal="center" vertical="center"/>
      <protection locked="0"/>
    </xf>
    <xf numFmtId="164" fontId="11" fillId="5" borderId="8" xfId="6" applyNumberFormat="1" applyFont="1" applyFill="1" applyBorder="1" applyAlignment="1">
      <alignment vertical="center"/>
    </xf>
    <xf numFmtId="164" fontId="11" fillId="5" borderId="9" xfId="6" applyNumberFormat="1" applyFont="1" applyFill="1" applyBorder="1" applyAlignment="1">
      <alignment vertical="center"/>
    </xf>
    <xf numFmtId="0" fontId="1" fillId="0" borderId="0" xfId="5" applyAlignment="1" applyProtection="1">
      <alignment vertical="center"/>
      <protection locked="0"/>
    </xf>
    <xf numFmtId="0" fontId="0" fillId="0" borderId="8" xfId="0" applyBorder="1" applyAlignment="1">
      <alignment vertical="center" wrapText="1"/>
    </xf>
    <xf numFmtId="0" fontId="11" fillId="0" borderId="8" xfId="0" applyFont="1" applyBorder="1" applyAlignment="1" applyProtection="1">
      <alignment vertical="center"/>
      <protection locked="0"/>
    </xf>
    <xf numFmtId="165" fontId="0" fillId="0" borderId="0" xfId="2" applyFont="1" applyFill="1" applyAlignment="1" applyProtection="1">
      <alignment vertical="center"/>
      <protection locked="0"/>
    </xf>
    <xf numFmtId="9" fontId="0" fillId="0" borderId="0" xfId="3" applyFont="1" applyFill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center" vertical="center"/>
      <protection locked="0"/>
    </xf>
    <xf numFmtId="164" fontId="6" fillId="5" borderId="11" xfId="1" applyNumberFormat="1" applyFont="1" applyFill="1" applyBorder="1" applyAlignment="1">
      <alignment vertical="center"/>
    </xf>
    <xf numFmtId="164" fontId="6" fillId="5" borderId="12" xfId="1" applyNumberFormat="1" applyFont="1" applyFill="1" applyBorder="1" applyAlignment="1">
      <alignment vertical="center"/>
    </xf>
    <xf numFmtId="0" fontId="6" fillId="0" borderId="0" xfId="0" applyFont="1" applyAlignment="1" applyProtection="1">
      <alignment horizontal="center" vertical="center"/>
      <protection locked="0"/>
    </xf>
    <xf numFmtId="43" fontId="6" fillId="0" borderId="0" xfId="1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165" fontId="0" fillId="5" borderId="9" xfId="2" applyFont="1" applyFill="1" applyBorder="1" applyAlignment="1">
      <alignment vertical="center"/>
    </xf>
    <xf numFmtId="9" fontId="14" fillId="5" borderId="7" xfId="3" applyFont="1" applyFill="1" applyBorder="1" applyAlignment="1">
      <alignment horizontal="right" vertical="center" indent="1"/>
    </xf>
    <xf numFmtId="165" fontId="16" fillId="5" borderId="9" xfId="2" applyFont="1" applyFill="1" applyBorder="1" applyAlignment="1">
      <alignment vertical="center"/>
    </xf>
    <xf numFmtId="9" fontId="14" fillId="5" borderId="10" xfId="3" applyFont="1" applyFill="1" applyBorder="1" applyAlignment="1">
      <alignment horizontal="right" vertical="center" indent="1"/>
    </xf>
    <xf numFmtId="165" fontId="16" fillId="5" borderId="12" xfId="2" applyFont="1" applyFill="1" applyBorder="1" applyAlignment="1">
      <alignment vertical="center"/>
    </xf>
    <xf numFmtId="0" fontId="16" fillId="0" borderId="0" xfId="7" applyFont="1" applyAlignment="1" applyProtection="1">
      <alignment horizontal="left" indent="3"/>
      <protection locked="0"/>
    </xf>
    <xf numFmtId="0" fontId="0" fillId="0" borderId="0" xfId="0" applyAlignment="1">
      <alignment vertical="center"/>
    </xf>
    <xf numFmtId="0" fontId="18" fillId="0" borderId="0" xfId="7" applyFont="1" applyAlignment="1">
      <alignment horizontal="right" indent="1"/>
    </xf>
    <xf numFmtId="43" fontId="16" fillId="0" borderId="0" xfId="1" applyFont="1" applyAlignment="1">
      <alignment vertical="center"/>
    </xf>
    <xf numFmtId="165" fontId="9" fillId="5" borderId="20" xfId="2" applyFont="1" applyFill="1" applyBorder="1" applyAlignment="1">
      <alignment vertical="center"/>
    </xf>
    <xf numFmtId="165" fontId="16" fillId="5" borderId="23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9" fillId="0" borderId="0" xfId="1" applyFont="1" applyAlignment="1">
      <alignment horizontal="right" vertical="center"/>
    </xf>
    <xf numFmtId="43" fontId="0" fillId="0" borderId="0" xfId="1" applyFont="1" applyAlignment="1">
      <alignment vertical="center"/>
    </xf>
    <xf numFmtId="0" fontId="19" fillId="0" borderId="0" xfId="0" applyFont="1" applyAlignment="1" applyProtection="1">
      <alignment vertical="center" wrapText="1"/>
      <protection locked="0"/>
    </xf>
    <xf numFmtId="165" fontId="0" fillId="5" borderId="9" xfId="2" applyFont="1" applyFill="1" applyBorder="1" applyAlignment="1">
      <alignment horizontal="center" vertical="center"/>
    </xf>
    <xf numFmtId="165" fontId="16" fillId="5" borderId="12" xfId="2" applyFont="1" applyFill="1" applyBorder="1" applyAlignment="1">
      <alignment horizontal="center" vertical="center"/>
    </xf>
    <xf numFmtId="0" fontId="20" fillId="0" borderId="0" xfId="7" applyFont="1" applyAlignment="1">
      <alignment horizontal="right" indent="1"/>
    </xf>
    <xf numFmtId="43" fontId="21" fillId="0" borderId="0" xfId="1" applyFont="1" applyAlignment="1">
      <alignment vertical="center"/>
    </xf>
    <xf numFmtId="43" fontId="23" fillId="5" borderId="27" xfId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43" fontId="15" fillId="5" borderId="16" xfId="1" applyFont="1" applyFill="1" applyBorder="1" applyAlignment="1">
      <alignment horizontal="right" vertical="center" indent="1"/>
    </xf>
    <xf numFmtId="0" fontId="0" fillId="5" borderId="17" xfId="0" applyFill="1" applyBorder="1" applyAlignment="1">
      <alignment horizontal="right" vertical="center"/>
    </xf>
    <xf numFmtId="0" fontId="9" fillId="4" borderId="4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43" fontId="9" fillId="5" borderId="13" xfId="1" applyFont="1" applyFill="1" applyBorder="1" applyAlignment="1">
      <alignment horizontal="right" vertical="center"/>
    </xf>
    <xf numFmtId="0" fontId="0" fillId="5" borderId="14" xfId="0" applyFill="1" applyBorder="1" applyAlignment="1">
      <alignment vertical="center"/>
    </xf>
    <xf numFmtId="0" fontId="0" fillId="5" borderId="15" xfId="0" applyFill="1" applyBorder="1" applyAlignment="1">
      <alignment vertical="center"/>
    </xf>
    <xf numFmtId="0" fontId="13" fillId="0" borderId="0" xfId="0" applyFont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43" fontId="6" fillId="5" borderId="7" xfId="1" applyFont="1" applyFill="1" applyBorder="1" applyAlignment="1">
      <alignment horizontal="right" vertical="center"/>
    </xf>
    <xf numFmtId="0" fontId="0" fillId="5" borderId="8" xfId="0" applyFill="1" applyBorder="1" applyAlignment="1">
      <alignment vertical="center"/>
    </xf>
    <xf numFmtId="43" fontId="15" fillId="5" borderId="8" xfId="1" applyFont="1" applyFill="1" applyBorder="1" applyAlignment="1">
      <alignment horizontal="right" vertical="center" indent="1"/>
    </xf>
    <xf numFmtId="0" fontId="0" fillId="5" borderId="8" xfId="0" applyFill="1" applyBorder="1" applyAlignment="1">
      <alignment horizontal="right" vertical="center"/>
    </xf>
    <xf numFmtId="0" fontId="22" fillId="5" borderId="25" xfId="7" applyFont="1" applyFill="1" applyBorder="1" applyAlignment="1">
      <alignment horizontal="right" vertical="center" indent="1"/>
    </xf>
    <xf numFmtId="0" fontId="0" fillId="5" borderId="26" xfId="0" applyFill="1" applyBorder="1" applyAlignment="1">
      <alignment horizontal="right"/>
    </xf>
    <xf numFmtId="43" fontId="9" fillId="5" borderId="18" xfId="1" applyFont="1" applyFill="1" applyBorder="1" applyAlignment="1">
      <alignment horizontal="right" vertical="center"/>
    </xf>
    <xf numFmtId="0" fontId="6" fillId="5" borderId="19" xfId="0" applyFont="1" applyFill="1" applyBorder="1" applyAlignment="1">
      <alignment vertical="center"/>
    </xf>
    <xf numFmtId="0" fontId="16" fillId="5" borderId="21" xfId="7" applyFont="1" applyFill="1" applyBorder="1" applyAlignment="1">
      <alignment horizontal="right" indent="3"/>
    </xf>
    <xf numFmtId="0" fontId="2" fillId="5" borderId="22" xfId="0" applyFont="1" applyFill="1" applyBorder="1"/>
    <xf numFmtId="0" fontId="6" fillId="5" borderId="4" xfId="7" applyFont="1" applyFill="1" applyBorder="1" applyAlignment="1">
      <alignment horizontal="right" indent="2"/>
    </xf>
    <xf numFmtId="0" fontId="0" fillId="5" borderId="5" xfId="0" applyFill="1" applyBorder="1" applyAlignment="1">
      <alignment horizontal="right"/>
    </xf>
    <xf numFmtId="0" fontId="0" fillId="5" borderId="24" xfId="0" applyFill="1" applyBorder="1" applyAlignment="1">
      <alignment horizontal="right"/>
    </xf>
    <xf numFmtId="0" fontId="16" fillId="5" borderId="10" xfId="7" applyFont="1" applyFill="1" applyBorder="1" applyAlignment="1">
      <alignment horizontal="right" indent="2"/>
    </xf>
    <xf numFmtId="0" fontId="0" fillId="5" borderId="11" xfId="0" applyFill="1" applyBorder="1" applyAlignment="1">
      <alignment horizontal="right"/>
    </xf>
    <xf numFmtId="0" fontId="0" fillId="0" borderId="7" xfId="0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0" fillId="0" borderId="0" xfId="0" quotePrefix="1" applyFill="1" applyAlignment="1" applyProtection="1">
      <alignment vertical="center"/>
      <protection locked="0"/>
    </xf>
  </cellXfs>
  <cellStyles count="8">
    <cellStyle name="Comma" xfId="1" builtinId="3"/>
    <cellStyle name="Comma 2" xfId="6" xr:uid="{EDEEA282-227D-431D-917E-49B7C25D9B5A}"/>
    <cellStyle name="Currency" xfId="2" builtinId="4"/>
    <cellStyle name="Hyperlink" xfId="4" builtinId="8"/>
    <cellStyle name="Normal" xfId="0" builtinId="0"/>
    <cellStyle name="Normal 2" xfId="5" xr:uid="{59AF141C-C50F-4F64-A971-2FFA9622C316}"/>
    <cellStyle name="Normal 3" xfId="7" xr:uid="{B99E192B-A293-4B2A-885B-5D464E2CC9B6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himokaa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31221-CEC1-4C15-92B3-E61BF7F32302}">
  <sheetPr>
    <tabColor rgb="FF00B050"/>
  </sheetPr>
  <dimension ref="A1:K192"/>
  <sheetViews>
    <sheetView tabSelected="1" zoomScale="85" zoomScaleNormal="85" zoomScalePageLayoutView="125" workbookViewId="0">
      <pane ySplit="9" topLeftCell="A162" activePane="bottomLeft" state="frozen"/>
      <selection activeCell="M77" sqref="M77"/>
      <selection pane="bottomLeft" activeCell="G175" sqref="G175"/>
    </sheetView>
  </sheetViews>
  <sheetFormatPr defaultColWidth="8.85546875" defaultRowHeight="15" x14ac:dyDescent="0.25"/>
  <cols>
    <col min="1" max="1" width="10.85546875" style="11" customWidth="1"/>
    <col min="2" max="2" width="87" style="1" customWidth="1"/>
    <col min="3" max="3" width="20" style="11" customWidth="1"/>
    <col min="4" max="4" width="21.85546875" style="11" customWidth="1"/>
    <col min="5" max="5" width="16.28515625" style="4" customWidth="1"/>
    <col min="6" max="6" width="16.42578125" style="4" customWidth="1"/>
    <col min="7" max="7" width="12.7109375" style="1" customWidth="1"/>
    <col min="8" max="8" width="8.85546875" style="1"/>
    <col min="9" max="11" width="0" style="1" hidden="1" customWidth="1"/>
    <col min="12" max="16384" width="8.85546875" style="1"/>
  </cols>
  <sheetData>
    <row r="1" spans="1:7" ht="18.75" x14ac:dyDescent="0.25">
      <c r="A1" s="109" t="s">
        <v>0</v>
      </c>
      <c r="B1" s="109"/>
      <c r="C1" s="109"/>
      <c r="D1" s="109"/>
      <c r="E1" s="109"/>
      <c r="F1" s="109"/>
      <c r="G1" s="109"/>
    </row>
    <row r="3" spans="1:7" x14ac:dyDescent="0.25">
      <c r="A3" s="2" t="s">
        <v>1</v>
      </c>
      <c r="B3" s="3"/>
      <c r="C3" s="2"/>
      <c r="D3" s="2" t="s">
        <v>2</v>
      </c>
    </row>
    <row r="4" spans="1:7" x14ac:dyDescent="0.25">
      <c r="A4" s="5" t="s">
        <v>3</v>
      </c>
      <c r="C4" s="2"/>
      <c r="D4" s="2" t="s">
        <v>4</v>
      </c>
      <c r="E4" s="6"/>
      <c r="F4" s="7"/>
      <c r="G4" s="8"/>
    </row>
    <row r="5" spans="1:7" x14ac:dyDescent="0.25">
      <c r="A5" s="5"/>
      <c r="C5" s="2"/>
      <c r="D5" s="2"/>
      <c r="E5" s="6"/>
      <c r="F5" s="7"/>
      <c r="G5" s="8"/>
    </row>
    <row r="6" spans="1:7" x14ac:dyDescent="0.25">
      <c r="A6" s="9"/>
      <c r="B6" s="10" t="s">
        <v>5</v>
      </c>
    </row>
    <row r="7" spans="1:7" x14ac:dyDescent="0.25">
      <c r="A7" s="12"/>
      <c r="B7" s="13" t="s">
        <v>6</v>
      </c>
    </row>
    <row r="8" spans="1:7" ht="15.75" thickBot="1" x14ac:dyDescent="0.3">
      <c r="A8" s="136"/>
      <c r="B8" s="13"/>
    </row>
    <row r="9" spans="1:7" ht="60.95" customHeight="1" x14ac:dyDescent="0.25">
      <c r="A9" s="14" t="s">
        <v>7</v>
      </c>
      <c r="B9" s="15" t="s">
        <v>8</v>
      </c>
      <c r="C9" s="15" t="s">
        <v>9</v>
      </c>
      <c r="D9" s="15" t="s">
        <v>10</v>
      </c>
      <c r="E9" s="16" t="s">
        <v>11</v>
      </c>
      <c r="F9" s="16" t="s">
        <v>12</v>
      </c>
      <c r="G9" s="17" t="s">
        <v>13</v>
      </c>
    </row>
    <row r="10" spans="1:7" ht="16.5" customHeight="1" x14ac:dyDescent="0.25">
      <c r="A10" s="106" t="s">
        <v>14</v>
      </c>
      <c r="B10" s="107"/>
      <c r="C10" s="107"/>
      <c r="D10" s="107"/>
      <c r="E10" s="107"/>
      <c r="F10" s="107"/>
      <c r="G10" s="108"/>
    </row>
    <row r="11" spans="1:7" ht="30" x14ac:dyDescent="0.25">
      <c r="A11" s="20"/>
      <c r="B11" s="21" t="s">
        <v>15</v>
      </c>
      <c r="C11" s="22" t="s">
        <v>237</v>
      </c>
      <c r="D11" s="23" t="s">
        <v>16</v>
      </c>
      <c r="E11" s="24">
        <v>1099</v>
      </c>
      <c r="F11" s="25">
        <v>60</v>
      </c>
      <c r="G11" s="26">
        <f>A11*SUM(E11:F11)</f>
        <v>0</v>
      </c>
    </row>
    <row r="12" spans="1:7" ht="30" x14ac:dyDescent="0.25">
      <c r="A12" s="28">
        <v>1</v>
      </c>
      <c r="B12" s="21" t="s">
        <v>17</v>
      </c>
      <c r="C12" s="22" t="s">
        <v>18</v>
      </c>
      <c r="D12" s="23" t="s">
        <v>16</v>
      </c>
      <c r="E12" s="24">
        <v>1299</v>
      </c>
      <c r="F12" s="25">
        <v>60</v>
      </c>
      <c r="G12" s="26">
        <f>A12*SUM(E12:F12)</f>
        <v>1359</v>
      </c>
    </row>
    <row r="13" spans="1:7" ht="30" x14ac:dyDescent="0.25">
      <c r="A13" s="20"/>
      <c r="B13" s="21" t="s">
        <v>19</v>
      </c>
      <c r="C13" s="22" t="s">
        <v>20</v>
      </c>
      <c r="D13" s="23" t="s">
        <v>16</v>
      </c>
      <c r="E13" s="24">
        <v>1499</v>
      </c>
      <c r="F13" s="25">
        <v>60</v>
      </c>
      <c r="G13" s="26">
        <f>A13*SUM(E13:F13)</f>
        <v>0</v>
      </c>
    </row>
    <row r="14" spans="1:7" ht="16.5" customHeight="1" x14ac:dyDescent="0.25">
      <c r="A14" s="106" t="s">
        <v>21</v>
      </c>
      <c r="B14" s="107"/>
      <c r="C14" s="107"/>
      <c r="D14" s="107"/>
      <c r="E14" s="107"/>
      <c r="F14" s="107"/>
      <c r="G14" s="108"/>
    </row>
    <row r="15" spans="1:7" ht="16.5" customHeight="1" x14ac:dyDescent="0.25">
      <c r="A15" s="20"/>
      <c r="B15" s="27" t="s">
        <v>22</v>
      </c>
      <c r="C15" s="18"/>
      <c r="D15" s="18"/>
      <c r="E15" s="18"/>
      <c r="F15" s="18"/>
      <c r="G15" s="19"/>
    </row>
    <row r="16" spans="1:7" x14ac:dyDescent="0.25">
      <c r="A16" s="28"/>
      <c r="B16" s="29" t="s">
        <v>23</v>
      </c>
      <c r="C16" s="22">
        <v>92080.01</v>
      </c>
      <c r="D16" s="23" t="s">
        <v>24</v>
      </c>
      <c r="E16" s="24">
        <v>1195</v>
      </c>
      <c r="F16" s="24">
        <v>150</v>
      </c>
      <c r="G16" s="26">
        <f t="shared" ref="G16:G22" si="0">A16*SUM(E16:F16)</f>
        <v>0</v>
      </c>
    </row>
    <row r="17" spans="1:7" x14ac:dyDescent="0.25">
      <c r="A17" s="135"/>
      <c r="B17" s="29" t="s">
        <v>23</v>
      </c>
      <c r="C17" s="22">
        <v>92080.01</v>
      </c>
      <c r="D17" s="23" t="s">
        <v>25</v>
      </c>
      <c r="E17" s="24">
        <v>1195</v>
      </c>
      <c r="F17" s="24">
        <v>150</v>
      </c>
      <c r="G17" s="26">
        <f t="shared" si="0"/>
        <v>0</v>
      </c>
    </row>
    <row r="18" spans="1:7" x14ac:dyDescent="0.25">
      <c r="A18" s="135"/>
      <c r="B18" s="29" t="s">
        <v>26</v>
      </c>
      <c r="C18" s="22">
        <v>92072.04</v>
      </c>
      <c r="D18" s="23" t="s">
        <v>25</v>
      </c>
      <c r="E18" s="24">
        <v>1325</v>
      </c>
      <c r="F18" s="24">
        <v>150</v>
      </c>
      <c r="G18" s="26">
        <f t="shared" si="0"/>
        <v>0</v>
      </c>
    </row>
    <row r="19" spans="1:7" x14ac:dyDescent="0.25">
      <c r="A19" s="135"/>
      <c r="B19" s="29" t="s">
        <v>27</v>
      </c>
      <c r="C19" s="22">
        <v>92064.04</v>
      </c>
      <c r="D19" s="23" t="s">
        <v>28</v>
      </c>
      <c r="E19" s="24">
        <v>1625</v>
      </c>
      <c r="F19" s="24">
        <v>150</v>
      </c>
      <c r="G19" s="26">
        <f t="shared" si="0"/>
        <v>0</v>
      </c>
    </row>
    <row r="20" spans="1:7" x14ac:dyDescent="0.25">
      <c r="A20" s="135"/>
      <c r="B20" s="29" t="s">
        <v>29</v>
      </c>
      <c r="C20" s="22">
        <v>92065.04</v>
      </c>
      <c r="D20" s="23" t="s">
        <v>30</v>
      </c>
      <c r="E20" s="24">
        <v>1625</v>
      </c>
      <c r="F20" s="24">
        <v>150</v>
      </c>
      <c r="G20" s="26">
        <f t="shared" si="0"/>
        <v>0</v>
      </c>
    </row>
    <row r="21" spans="1:7" x14ac:dyDescent="0.25">
      <c r="A21" s="135"/>
      <c r="B21" s="29" t="s">
        <v>31</v>
      </c>
      <c r="C21" s="22">
        <v>92066.04</v>
      </c>
      <c r="D21" s="23" t="s">
        <v>32</v>
      </c>
      <c r="E21" s="24">
        <v>1625</v>
      </c>
      <c r="F21" s="24">
        <v>150</v>
      </c>
      <c r="G21" s="26">
        <f t="shared" si="0"/>
        <v>0</v>
      </c>
    </row>
    <row r="22" spans="1:7" x14ac:dyDescent="0.25">
      <c r="A22" s="135"/>
      <c r="B22" s="29" t="s">
        <v>33</v>
      </c>
      <c r="C22" s="22">
        <v>92067.04</v>
      </c>
      <c r="D22" s="23" t="s">
        <v>34</v>
      </c>
      <c r="E22" s="24">
        <v>1625</v>
      </c>
      <c r="F22" s="24">
        <v>150</v>
      </c>
      <c r="G22" s="26">
        <f t="shared" si="0"/>
        <v>0</v>
      </c>
    </row>
    <row r="23" spans="1:7" ht="16.5" customHeight="1" x14ac:dyDescent="0.25">
      <c r="A23" s="20"/>
      <c r="B23" s="27" t="s">
        <v>35</v>
      </c>
      <c r="C23" s="18"/>
      <c r="D23" s="18"/>
      <c r="E23" s="18"/>
      <c r="F23" s="18"/>
      <c r="G23" s="19"/>
    </row>
    <row r="24" spans="1:7" x14ac:dyDescent="0.25">
      <c r="A24" s="28"/>
      <c r="B24" s="29" t="s">
        <v>36</v>
      </c>
      <c r="C24" s="22">
        <v>92084.01</v>
      </c>
      <c r="D24" s="23" t="s">
        <v>34</v>
      </c>
      <c r="E24" s="24">
        <v>1875</v>
      </c>
      <c r="F24" s="24">
        <v>250</v>
      </c>
      <c r="G24" s="26">
        <f t="shared" ref="G24:G33" si="1">A24*SUM(E24:F24)</f>
        <v>0</v>
      </c>
    </row>
    <row r="25" spans="1:7" x14ac:dyDescent="0.25">
      <c r="A25" s="135"/>
      <c r="B25" s="29" t="s">
        <v>37</v>
      </c>
      <c r="C25" s="22">
        <v>92050.04</v>
      </c>
      <c r="D25" s="23" t="s">
        <v>25</v>
      </c>
      <c r="E25" s="24">
        <v>1625</v>
      </c>
      <c r="F25" s="24">
        <v>150</v>
      </c>
      <c r="G25" s="26">
        <f>A25*SUM(E25:F25)</f>
        <v>0</v>
      </c>
    </row>
    <row r="26" spans="1:7" x14ac:dyDescent="0.25">
      <c r="A26" s="135"/>
      <c r="B26" s="29" t="s">
        <v>38</v>
      </c>
      <c r="C26" s="22">
        <v>92051.04</v>
      </c>
      <c r="D26" s="23" t="s">
        <v>39</v>
      </c>
      <c r="E26" s="24">
        <v>1625</v>
      </c>
      <c r="F26" s="24">
        <v>150</v>
      </c>
      <c r="G26" s="26">
        <f t="shared" si="1"/>
        <v>0</v>
      </c>
    </row>
    <row r="27" spans="1:7" x14ac:dyDescent="0.25">
      <c r="A27" s="135"/>
      <c r="B27" s="29" t="s">
        <v>40</v>
      </c>
      <c r="C27" s="22">
        <v>92054.04</v>
      </c>
      <c r="D27" s="23" t="s">
        <v>41</v>
      </c>
      <c r="E27" s="24">
        <v>1995</v>
      </c>
      <c r="F27" s="24">
        <v>150</v>
      </c>
      <c r="G27" s="26">
        <f t="shared" si="1"/>
        <v>0</v>
      </c>
    </row>
    <row r="28" spans="1:7" x14ac:dyDescent="0.25">
      <c r="A28" s="135"/>
      <c r="B28" s="29" t="s">
        <v>42</v>
      </c>
      <c r="C28" s="22">
        <v>92055.039999999994</v>
      </c>
      <c r="D28" s="23" t="s">
        <v>34</v>
      </c>
      <c r="E28" s="24">
        <v>1995</v>
      </c>
      <c r="F28" s="24">
        <v>250</v>
      </c>
      <c r="G28" s="26">
        <f t="shared" si="1"/>
        <v>0</v>
      </c>
    </row>
    <row r="29" spans="1:7" x14ac:dyDescent="0.25">
      <c r="A29" s="28">
        <v>1</v>
      </c>
      <c r="B29" s="29" t="s">
        <v>43</v>
      </c>
      <c r="C29" s="22">
        <v>92057.04</v>
      </c>
      <c r="D29" s="23" t="s">
        <v>41</v>
      </c>
      <c r="E29" s="24">
        <v>2195</v>
      </c>
      <c r="F29" s="24">
        <v>150</v>
      </c>
      <c r="G29" s="26">
        <f t="shared" si="1"/>
        <v>2345</v>
      </c>
    </row>
    <row r="30" spans="1:7" x14ac:dyDescent="0.25">
      <c r="A30" s="135"/>
      <c r="B30" s="29" t="s">
        <v>44</v>
      </c>
      <c r="C30" s="22">
        <v>92058.04</v>
      </c>
      <c r="D30" s="23" t="s">
        <v>34</v>
      </c>
      <c r="E30" s="24">
        <v>2195</v>
      </c>
      <c r="F30" s="24">
        <v>250</v>
      </c>
      <c r="G30" s="26">
        <f t="shared" si="1"/>
        <v>0</v>
      </c>
    </row>
    <row r="31" spans="1:7" x14ac:dyDescent="0.25">
      <c r="A31" s="135"/>
      <c r="B31" s="29" t="s">
        <v>45</v>
      </c>
      <c r="C31" s="22">
        <v>92060.04</v>
      </c>
      <c r="D31" s="23" t="s">
        <v>30</v>
      </c>
      <c r="E31" s="24">
        <v>1995</v>
      </c>
      <c r="F31" s="24">
        <v>250</v>
      </c>
      <c r="G31" s="26">
        <f t="shared" si="1"/>
        <v>0</v>
      </c>
    </row>
    <row r="32" spans="1:7" x14ac:dyDescent="0.25">
      <c r="A32" s="135"/>
      <c r="B32" s="29" t="s">
        <v>46</v>
      </c>
      <c r="C32" s="22">
        <v>92061.04</v>
      </c>
      <c r="D32" s="23" t="s">
        <v>34</v>
      </c>
      <c r="E32" s="24">
        <v>1995</v>
      </c>
      <c r="F32" s="24">
        <v>250</v>
      </c>
      <c r="G32" s="26">
        <f t="shared" si="1"/>
        <v>0</v>
      </c>
    </row>
    <row r="33" spans="1:11" x14ac:dyDescent="0.25">
      <c r="A33" s="20"/>
      <c r="B33" s="31" t="s">
        <v>47</v>
      </c>
      <c r="C33" s="32"/>
      <c r="D33" s="33"/>
      <c r="E33" s="34"/>
      <c r="F33" s="34"/>
      <c r="G33" s="35">
        <f t="shared" si="1"/>
        <v>0</v>
      </c>
    </row>
    <row r="34" spans="1:11" ht="16.5" customHeight="1" x14ac:dyDescent="0.25">
      <c r="A34" s="106" t="s">
        <v>48</v>
      </c>
      <c r="B34" s="107"/>
      <c r="C34" s="107"/>
      <c r="D34" s="107"/>
      <c r="E34" s="107"/>
      <c r="F34" s="107"/>
      <c r="G34" s="108"/>
    </row>
    <row r="35" spans="1:11" hidden="1" x14ac:dyDescent="0.25">
      <c r="A35" s="36"/>
      <c r="B35" s="37" t="s">
        <v>49</v>
      </c>
      <c r="C35" s="38">
        <v>90040.01</v>
      </c>
      <c r="D35" s="39"/>
      <c r="E35" s="24">
        <v>62.95</v>
      </c>
      <c r="F35" s="24">
        <v>20</v>
      </c>
      <c r="G35" s="40">
        <v>0</v>
      </c>
      <c r="I35" s="41"/>
      <c r="J35" s="42"/>
      <c r="K35" s="43"/>
    </row>
    <row r="36" spans="1:11" hidden="1" x14ac:dyDescent="0.25">
      <c r="A36" s="20"/>
      <c r="B36" s="37" t="s">
        <v>50</v>
      </c>
      <c r="C36" s="38">
        <v>90040.01</v>
      </c>
      <c r="D36" s="39"/>
      <c r="E36" s="24">
        <v>99.95</v>
      </c>
      <c r="F36" s="24">
        <v>20</v>
      </c>
      <c r="G36" s="40">
        <v>0</v>
      </c>
      <c r="I36" s="41"/>
      <c r="J36" s="42"/>
      <c r="K36" s="43"/>
    </row>
    <row r="37" spans="1:11" hidden="1" x14ac:dyDescent="0.25">
      <c r="A37" s="20"/>
      <c r="B37" s="37" t="s">
        <v>51</v>
      </c>
      <c r="C37" s="38">
        <v>90040.01</v>
      </c>
      <c r="D37" s="39"/>
      <c r="E37" s="24">
        <v>109.95</v>
      </c>
      <c r="F37" s="24">
        <v>20</v>
      </c>
      <c r="G37" s="40">
        <v>0</v>
      </c>
      <c r="I37" s="41"/>
      <c r="J37" s="42"/>
      <c r="K37" s="43"/>
    </row>
    <row r="38" spans="1:11" hidden="1" x14ac:dyDescent="0.25">
      <c r="A38" s="20"/>
      <c r="B38" s="37" t="s">
        <v>52</v>
      </c>
      <c r="C38" s="38">
        <v>90040.01</v>
      </c>
      <c r="D38" s="39"/>
      <c r="E38" s="24">
        <v>114.95</v>
      </c>
      <c r="F38" s="24">
        <v>20</v>
      </c>
      <c r="G38" s="40">
        <v>0</v>
      </c>
      <c r="I38" s="41"/>
      <c r="J38" s="42"/>
      <c r="K38" s="43"/>
    </row>
    <row r="39" spans="1:11" hidden="1" x14ac:dyDescent="0.25">
      <c r="A39" s="20"/>
      <c r="B39" s="37" t="s">
        <v>53</v>
      </c>
      <c r="C39" s="38">
        <v>90040.01</v>
      </c>
      <c r="D39" s="39"/>
      <c r="E39" s="24">
        <v>119.95</v>
      </c>
      <c r="F39" s="24">
        <v>20</v>
      </c>
      <c r="G39" s="40">
        <v>0</v>
      </c>
      <c r="I39" s="41"/>
      <c r="J39" s="42"/>
      <c r="K39" s="43"/>
    </row>
    <row r="40" spans="1:11" hidden="1" x14ac:dyDescent="0.25">
      <c r="A40" s="20"/>
      <c r="B40" s="37" t="s">
        <v>54</v>
      </c>
      <c r="C40" s="38">
        <v>90040.01</v>
      </c>
      <c r="D40" s="39"/>
      <c r="E40" s="24">
        <v>129.94999999999999</v>
      </c>
      <c r="F40" s="24">
        <v>20</v>
      </c>
      <c r="G40" s="40">
        <v>0</v>
      </c>
      <c r="I40" s="41"/>
      <c r="J40" s="42"/>
      <c r="K40" s="43"/>
    </row>
    <row r="41" spans="1:11" hidden="1" x14ac:dyDescent="0.25">
      <c r="A41" s="20"/>
      <c r="B41" s="37" t="s">
        <v>55</v>
      </c>
      <c r="C41" s="38">
        <v>90040.01</v>
      </c>
      <c r="D41" s="39"/>
      <c r="E41" s="24">
        <v>134.94999999999999</v>
      </c>
      <c r="F41" s="24">
        <v>20</v>
      </c>
      <c r="G41" s="40">
        <v>0</v>
      </c>
      <c r="I41" s="41"/>
      <c r="J41" s="42"/>
      <c r="K41" s="43"/>
    </row>
    <row r="42" spans="1:11" x14ac:dyDescent="0.25">
      <c r="A42" s="20"/>
      <c r="B42" s="37" t="s">
        <v>56</v>
      </c>
      <c r="C42" s="38">
        <v>90040.01</v>
      </c>
      <c r="D42" s="39"/>
      <c r="E42" s="24">
        <v>144.94999999999999</v>
      </c>
      <c r="F42" s="24">
        <v>20</v>
      </c>
      <c r="G42" s="40">
        <v>0</v>
      </c>
      <c r="I42" s="41"/>
      <c r="J42" s="42"/>
      <c r="K42" s="43"/>
    </row>
    <row r="43" spans="1:11" x14ac:dyDescent="0.25">
      <c r="A43" s="20"/>
      <c r="B43" s="37" t="s">
        <v>57</v>
      </c>
      <c r="C43" s="38">
        <v>90040.01</v>
      </c>
      <c r="D43" s="39"/>
      <c r="E43" s="24">
        <v>154.94999999999999</v>
      </c>
      <c r="F43" s="24">
        <v>20</v>
      </c>
      <c r="G43" s="40">
        <v>0</v>
      </c>
      <c r="I43" s="41"/>
      <c r="J43" s="42"/>
      <c r="K43" s="43"/>
    </row>
    <row r="44" spans="1:11" x14ac:dyDescent="0.25">
      <c r="A44" s="20"/>
      <c r="B44" s="37" t="s">
        <v>58</v>
      </c>
      <c r="C44" s="38">
        <v>90040.01</v>
      </c>
      <c r="D44" s="39"/>
      <c r="E44" s="24">
        <v>159.94999999999999</v>
      </c>
      <c r="F44" s="24">
        <v>90</v>
      </c>
      <c r="G44" s="40">
        <v>0</v>
      </c>
      <c r="I44" s="41"/>
      <c r="J44" s="42"/>
      <c r="K44" s="43"/>
    </row>
    <row r="45" spans="1:11" x14ac:dyDescent="0.25">
      <c r="A45" s="20"/>
      <c r="B45" s="37" t="s">
        <v>59</v>
      </c>
      <c r="C45" s="38">
        <v>90040.01</v>
      </c>
      <c r="D45" s="39"/>
      <c r="E45" s="24">
        <v>169.95</v>
      </c>
      <c r="F45" s="24">
        <v>90</v>
      </c>
      <c r="G45" s="40">
        <v>0</v>
      </c>
      <c r="I45" s="41"/>
      <c r="J45" s="42"/>
      <c r="K45" s="43"/>
    </row>
    <row r="46" spans="1:11" x14ac:dyDescent="0.25">
      <c r="A46" s="20"/>
      <c r="B46" s="37" t="s">
        <v>60</v>
      </c>
      <c r="C46" s="38">
        <v>90040.01</v>
      </c>
      <c r="D46" s="39"/>
      <c r="E46" s="24">
        <v>189.95</v>
      </c>
      <c r="F46" s="24">
        <v>250</v>
      </c>
      <c r="G46" s="40">
        <v>0</v>
      </c>
      <c r="I46" s="41"/>
      <c r="J46" s="42"/>
      <c r="K46" s="43"/>
    </row>
    <row r="47" spans="1:11" x14ac:dyDescent="0.25">
      <c r="A47" s="20"/>
      <c r="B47" s="37" t="s">
        <v>61</v>
      </c>
      <c r="C47" s="38">
        <v>90003.02</v>
      </c>
      <c r="D47" s="39"/>
      <c r="E47" s="24">
        <v>109.95</v>
      </c>
      <c r="F47" s="24">
        <v>15</v>
      </c>
      <c r="G47" s="40">
        <f t="shared" ref="G47:G55" si="2">A47*SUM(E47:F47)</f>
        <v>0</v>
      </c>
    </row>
    <row r="48" spans="1:11" x14ac:dyDescent="0.25">
      <c r="A48" s="20"/>
      <c r="B48" s="37" t="s">
        <v>62</v>
      </c>
      <c r="C48" s="38">
        <v>90008.02</v>
      </c>
      <c r="D48" s="39"/>
      <c r="E48" s="24">
        <v>127.95</v>
      </c>
      <c r="F48" s="24">
        <v>15</v>
      </c>
      <c r="G48" s="40">
        <f t="shared" si="2"/>
        <v>0</v>
      </c>
    </row>
    <row r="49" spans="1:10" x14ac:dyDescent="0.25">
      <c r="A49" s="20"/>
      <c r="B49" s="37" t="s">
        <v>63</v>
      </c>
      <c r="C49" s="38">
        <v>90005.02</v>
      </c>
      <c r="D49" s="39"/>
      <c r="E49" s="24">
        <v>189.95</v>
      </c>
      <c r="F49" s="24">
        <v>0</v>
      </c>
      <c r="G49" s="40">
        <f t="shared" si="2"/>
        <v>0</v>
      </c>
    </row>
    <row r="50" spans="1:10" x14ac:dyDescent="0.25">
      <c r="A50" s="20"/>
      <c r="B50" s="37" t="s">
        <v>64</v>
      </c>
      <c r="C50" s="38">
        <v>90001.03</v>
      </c>
      <c r="D50" s="39"/>
      <c r="E50" s="24">
        <v>204.95</v>
      </c>
      <c r="F50" s="24">
        <v>15</v>
      </c>
      <c r="G50" s="40">
        <f t="shared" si="2"/>
        <v>0</v>
      </c>
    </row>
    <row r="51" spans="1:10" x14ac:dyDescent="0.25">
      <c r="A51" s="36"/>
      <c r="B51" s="37" t="s">
        <v>65</v>
      </c>
      <c r="C51" s="38">
        <v>94015.01</v>
      </c>
      <c r="D51" s="44"/>
      <c r="E51" s="24">
        <v>84.95</v>
      </c>
      <c r="F51" s="24">
        <v>0</v>
      </c>
      <c r="G51" s="40">
        <f>A51*SUM(E51:F51)</f>
        <v>0</v>
      </c>
    </row>
    <row r="52" spans="1:10" x14ac:dyDescent="0.25">
      <c r="A52" s="36"/>
      <c r="B52" s="37" t="s">
        <v>66</v>
      </c>
      <c r="C52" s="38">
        <v>92019.02</v>
      </c>
      <c r="D52" s="44"/>
      <c r="E52" s="24">
        <v>225</v>
      </c>
      <c r="F52" s="24">
        <v>0</v>
      </c>
      <c r="G52" s="40">
        <f>A52*SUM(E52:F52)</f>
        <v>0</v>
      </c>
    </row>
    <row r="53" spans="1:10" x14ac:dyDescent="0.25">
      <c r="A53" s="36"/>
      <c r="B53" s="37" t="s">
        <v>67</v>
      </c>
      <c r="C53" s="38">
        <v>94033.01</v>
      </c>
      <c r="D53" s="44"/>
      <c r="E53" s="24">
        <v>159.94999999999999</v>
      </c>
      <c r="F53" s="24">
        <v>0</v>
      </c>
      <c r="G53" s="40">
        <f t="shared" si="2"/>
        <v>0</v>
      </c>
    </row>
    <row r="54" spans="1:10" x14ac:dyDescent="0.25">
      <c r="A54" s="36"/>
      <c r="B54" s="37" t="s">
        <v>68</v>
      </c>
      <c r="C54" s="38">
        <v>94031.01</v>
      </c>
      <c r="D54" s="44"/>
      <c r="E54" s="24">
        <v>169.95</v>
      </c>
      <c r="F54" s="24">
        <v>15</v>
      </c>
      <c r="G54" s="40">
        <f t="shared" si="2"/>
        <v>0</v>
      </c>
    </row>
    <row r="55" spans="1:10" x14ac:dyDescent="0.25">
      <c r="A55" s="36"/>
      <c r="B55" s="37" t="s">
        <v>69</v>
      </c>
      <c r="C55" s="38">
        <v>94026.02</v>
      </c>
      <c r="D55" s="44"/>
      <c r="E55" s="24">
        <v>229.95</v>
      </c>
      <c r="F55" s="24">
        <v>15</v>
      </c>
      <c r="G55" s="40">
        <f t="shared" si="2"/>
        <v>0</v>
      </c>
    </row>
    <row r="56" spans="1:10" ht="16.5" customHeight="1" x14ac:dyDescent="0.25">
      <c r="A56" s="106" t="s">
        <v>70</v>
      </c>
      <c r="B56" s="107"/>
      <c r="C56" s="107"/>
      <c r="D56" s="107"/>
      <c r="E56" s="107"/>
      <c r="F56" s="107"/>
      <c r="G56" s="108"/>
    </row>
    <row r="57" spans="1:10" x14ac:dyDescent="0.25">
      <c r="A57" s="20"/>
      <c r="B57" s="45" t="s">
        <v>71</v>
      </c>
      <c r="C57" s="46" t="s">
        <v>72</v>
      </c>
      <c r="D57" s="47"/>
      <c r="E57" s="48">
        <v>164.95</v>
      </c>
      <c r="F57" s="48">
        <v>15</v>
      </c>
      <c r="G57" s="49">
        <f t="shared" ref="G57:G68" si="3">A57*SUM(E57:F57)</f>
        <v>0</v>
      </c>
    </row>
    <row r="58" spans="1:10" x14ac:dyDescent="0.25">
      <c r="A58" s="20"/>
      <c r="B58" s="37" t="s">
        <v>73</v>
      </c>
      <c r="C58" s="38">
        <v>93020.02</v>
      </c>
      <c r="D58" s="39"/>
      <c r="E58" s="24">
        <v>114.95</v>
      </c>
      <c r="F58" s="24">
        <v>15</v>
      </c>
      <c r="G58" s="40">
        <f t="shared" si="3"/>
        <v>0</v>
      </c>
    </row>
    <row r="59" spans="1:10" x14ac:dyDescent="0.25">
      <c r="A59" s="20"/>
      <c r="B59" s="45" t="s">
        <v>74</v>
      </c>
      <c r="C59" s="46">
        <v>93022.02</v>
      </c>
      <c r="D59" s="47"/>
      <c r="E59" s="48">
        <v>149.94999999999999</v>
      </c>
      <c r="F59" s="48">
        <v>0</v>
      </c>
      <c r="G59" s="49">
        <f t="shared" si="3"/>
        <v>0</v>
      </c>
    </row>
    <row r="60" spans="1:10" x14ac:dyDescent="0.25">
      <c r="A60" s="36"/>
      <c r="B60" s="37" t="s">
        <v>75</v>
      </c>
      <c r="C60" s="38">
        <v>93025.02</v>
      </c>
      <c r="D60" s="39"/>
      <c r="E60" s="48">
        <v>149.94999999999999</v>
      </c>
      <c r="F60" s="48">
        <v>0</v>
      </c>
      <c r="G60" s="40">
        <f t="shared" si="3"/>
        <v>0</v>
      </c>
    </row>
    <row r="61" spans="1:10" x14ac:dyDescent="0.25">
      <c r="A61" s="20"/>
      <c r="B61" s="50" t="s">
        <v>76</v>
      </c>
      <c r="C61" s="38">
        <v>93043.03</v>
      </c>
      <c r="D61" s="39"/>
      <c r="E61" s="24">
        <v>364.95</v>
      </c>
      <c r="F61" s="24">
        <v>0</v>
      </c>
      <c r="G61" s="40">
        <f t="shared" si="3"/>
        <v>0</v>
      </c>
    </row>
    <row r="62" spans="1:10" x14ac:dyDescent="0.25">
      <c r="A62" s="20"/>
      <c r="B62" s="50" t="s">
        <v>77</v>
      </c>
      <c r="C62" s="38">
        <v>93041.03</v>
      </c>
      <c r="D62" s="39"/>
      <c r="E62" s="24">
        <v>304.95</v>
      </c>
      <c r="F62" s="24">
        <v>0</v>
      </c>
      <c r="G62" s="40">
        <f t="shared" si="3"/>
        <v>0</v>
      </c>
    </row>
    <row r="63" spans="1:10" x14ac:dyDescent="0.25">
      <c r="A63" s="20"/>
      <c r="B63" s="50" t="s">
        <v>78</v>
      </c>
      <c r="C63" s="38">
        <v>93041.03</v>
      </c>
      <c r="D63" s="39"/>
      <c r="E63" s="24">
        <v>339.95</v>
      </c>
      <c r="F63" s="24">
        <v>0</v>
      </c>
      <c r="G63" s="40">
        <f t="shared" si="3"/>
        <v>0</v>
      </c>
    </row>
    <row r="64" spans="1:10" x14ac:dyDescent="0.25">
      <c r="A64" s="20"/>
      <c r="B64" s="51" t="s">
        <v>79</v>
      </c>
      <c r="C64" s="44">
        <v>93010.03</v>
      </c>
      <c r="D64" s="39"/>
      <c r="E64" s="24">
        <v>179.95</v>
      </c>
      <c r="F64" s="24">
        <v>0</v>
      </c>
      <c r="G64" s="40">
        <f t="shared" si="3"/>
        <v>0</v>
      </c>
      <c r="J64" s="52"/>
    </row>
    <row r="65" spans="1:10" x14ac:dyDescent="0.25">
      <c r="A65" s="20"/>
      <c r="B65" s="51" t="s">
        <v>80</v>
      </c>
      <c r="C65" s="44">
        <v>93010.03</v>
      </c>
      <c r="D65" s="39"/>
      <c r="E65" s="24">
        <v>194.95</v>
      </c>
      <c r="F65" s="24">
        <v>20</v>
      </c>
      <c r="G65" s="40">
        <f t="shared" si="3"/>
        <v>0</v>
      </c>
      <c r="J65" s="52"/>
    </row>
    <row r="66" spans="1:10" x14ac:dyDescent="0.25">
      <c r="A66" s="20"/>
      <c r="B66" s="51" t="s">
        <v>81</v>
      </c>
      <c r="C66" s="44">
        <v>93010.03</v>
      </c>
      <c r="D66" s="39"/>
      <c r="E66" s="24">
        <v>209.95</v>
      </c>
      <c r="F66" s="24">
        <v>20</v>
      </c>
      <c r="G66" s="40">
        <f t="shared" si="3"/>
        <v>0</v>
      </c>
      <c r="J66" s="52"/>
    </row>
    <row r="67" spans="1:10" x14ac:dyDescent="0.25">
      <c r="A67" s="20"/>
      <c r="B67" s="53" t="s">
        <v>82</v>
      </c>
      <c r="C67" s="46">
        <v>91011.01</v>
      </c>
      <c r="D67" s="47"/>
      <c r="E67" s="48">
        <v>14.95</v>
      </c>
      <c r="F67" s="48">
        <v>0</v>
      </c>
      <c r="G67" s="49">
        <f t="shared" si="3"/>
        <v>0</v>
      </c>
    </row>
    <row r="68" spans="1:10" x14ac:dyDescent="0.25">
      <c r="A68" s="20"/>
      <c r="B68" s="50" t="s">
        <v>83</v>
      </c>
      <c r="C68" s="38">
        <v>91012.01</v>
      </c>
      <c r="D68" s="44"/>
      <c r="E68" s="24">
        <v>15.95</v>
      </c>
      <c r="F68" s="24">
        <v>0</v>
      </c>
      <c r="G68" s="40">
        <f t="shared" si="3"/>
        <v>0</v>
      </c>
    </row>
    <row r="69" spans="1:10" ht="16.5" customHeight="1" x14ac:dyDescent="0.25">
      <c r="A69" s="106" t="s">
        <v>84</v>
      </c>
      <c r="B69" s="107"/>
      <c r="C69" s="107"/>
      <c r="D69" s="107"/>
      <c r="E69" s="107"/>
      <c r="F69" s="107"/>
      <c r="G69" s="108"/>
    </row>
    <row r="70" spans="1:10" x14ac:dyDescent="0.25">
      <c r="A70" s="20"/>
      <c r="B70" s="51" t="s">
        <v>85</v>
      </c>
      <c r="C70" s="44">
        <v>81105.009999999995</v>
      </c>
      <c r="D70" s="39"/>
      <c r="E70" s="24">
        <v>52.95</v>
      </c>
      <c r="F70" s="24"/>
      <c r="G70" s="40">
        <f t="shared" ref="G70:G77" si="4">A70*SUM(E70:F70)</f>
        <v>0</v>
      </c>
    </row>
    <row r="71" spans="1:10" x14ac:dyDescent="0.25">
      <c r="A71" s="20"/>
      <c r="B71" s="54" t="s">
        <v>86</v>
      </c>
      <c r="C71" s="55">
        <v>81104.009999999995</v>
      </c>
      <c r="D71" s="47"/>
      <c r="E71" s="48">
        <v>97.95</v>
      </c>
      <c r="F71" s="48">
        <v>0</v>
      </c>
      <c r="G71" s="49">
        <f t="shared" si="4"/>
        <v>0</v>
      </c>
    </row>
    <row r="72" spans="1:10" x14ac:dyDescent="0.25">
      <c r="A72" s="20"/>
      <c r="B72" s="54" t="s">
        <v>87</v>
      </c>
      <c r="C72" s="55">
        <v>81104.009999999995</v>
      </c>
      <c r="D72" s="47"/>
      <c r="E72" s="48">
        <v>114.95</v>
      </c>
      <c r="F72" s="48">
        <v>0</v>
      </c>
      <c r="G72" s="49">
        <f t="shared" si="4"/>
        <v>0</v>
      </c>
    </row>
    <row r="73" spans="1:10" x14ac:dyDescent="0.25">
      <c r="A73" s="20"/>
      <c r="B73" s="54" t="s">
        <v>88</v>
      </c>
      <c r="C73" s="55">
        <v>81103.009999999995</v>
      </c>
      <c r="D73" s="47"/>
      <c r="E73" s="48">
        <v>105.95</v>
      </c>
      <c r="F73" s="48"/>
      <c r="G73" s="49">
        <f t="shared" si="4"/>
        <v>0</v>
      </c>
    </row>
    <row r="74" spans="1:10" x14ac:dyDescent="0.25">
      <c r="A74" s="28">
        <v>1</v>
      </c>
      <c r="B74" s="54" t="s">
        <v>89</v>
      </c>
      <c r="C74" s="55">
        <v>81103.009999999995</v>
      </c>
      <c r="D74" s="47"/>
      <c r="E74" s="48">
        <v>119.95</v>
      </c>
      <c r="F74" s="48"/>
      <c r="G74" s="49">
        <f t="shared" si="4"/>
        <v>119.95</v>
      </c>
    </row>
    <row r="75" spans="1:10" x14ac:dyDescent="0.25">
      <c r="A75" s="135"/>
      <c r="B75" s="51" t="s">
        <v>90</v>
      </c>
      <c r="C75" s="44">
        <v>93001.01</v>
      </c>
      <c r="D75" s="39" t="s">
        <v>234</v>
      </c>
      <c r="E75" s="24">
        <v>119.95</v>
      </c>
      <c r="F75" s="24"/>
      <c r="G75" s="40">
        <f t="shared" si="4"/>
        <v>0</v>
      </c>
    </row>
    <row r="76" spans="1:10" hidden="1" x14ac:dyDescent="0.25">
      <c r="A76" s="20"/>
      <c r="B76" s="54" t="s">
        <v>91</v>
      </c>
      <c r="C76" s="55">
        <v>93002.01</v>
      </c>
      <c r="D76" s="47"/>
      <c r="E76" s="48">
        <v>449.95</v>
      </c>
      <c r="F76" s="48">
        <v>20</v>
      </c>
      <c r="G76" s="49">
        <f t="shared" si="4"/>
        <v>0</v>
      </c>
    </row>
    <row r="77" spans="1:10" hidden="1" x14ac:dyDescent="0.25">
      <c r="A77" s="20"/>
      <c r="B77" s="54" t="s">
        <v>92</v>
      </c>
      <c r="C77" s="55">
        <v>93002.01</v>
      </c>
      <c r="D77" s="47"/>
      <c r="E77" s="48">
        <v>524.95000000000005</v>
      </c>
      <c r="F77" s="48">
        <v>20</v>
      </c>
      <c r="G77" s="49">
        <f t="shared" si="4"/>
        <v>0</v>
      </c>
    </row>
    <row r="78" spans="1:10" x14ac:dyDescent="0.25">
      <c r="A78" s="112" t="s">
        <v>93</v>
      </c>
      <c r="B78" s="113"/>
      <c r="C78" s="113"/>
      <c r="D78" s="113"/>
      <c r="E78" s="113"/>
      <c r="F78" s="113"/>
      <c r="G78" s="114"/>
    </row>
    <row r="79" spans="1:10" ht="18" hidden="1" customHeight="1" x14ac:dyDescent="0.25">
      <c r="A79" s="20"/>
      <c r="B79" s="37" t="s">
        <v>94</v>
      </c>
      <c r="C79" s="38">
        <v>77256.009999999995</v>
      </c>
      <c r="D79" s="23" t="s">
        <v>95</v>
      </c>
      <c r="E79" s="24">
        <v>69.95</v>
      </c>
      <c r="F79" s="24">
        <v>20</v>
      </c>
      <c r="G79" s="40">
        <f t="shared" ref="G79:G97" si="5">A79*SUM(E79:F79)</f>
        <v>0</v>
      </c>
    </row>
    <row r="80" spans="1:10" ht="18" customHeight="1" x14ac:dyDescent="0.25">
      <c r="A80" s="28">
        <v>2</v>
      </c>
      <c r="B80" s="37" t="s">
        <v>96</v>
      </c>
      <c r="C80" s="38">
        <v>77256.009999999995</v>
      </c>
      <c r="D80" s="23" t="s">
        <v>97</v>
      </c>
      <c r="E80" s="24">
        <v>159.94999999999999</v>
      </c>
      <c r="F80" s="24">
        <v>20</v>
      </c>
      <c r="G80" s="40">
        <f t="shared" si="5"/>
        <v>359.9</v>
      </c>
    </row>
    <row r="81" spans="1:7" ht="18" hidden="1" customHeight="1" x14ac:dyDescent="0.25">
      <c r="A81" s="20"/>
      <c r="B81" s="37" t="s">
        <v>98</v>
      </c>
      <c r="C81" s="38">
        <v>81300</v>
      </c>
      <c r="D81" s="23" t="s">
        <v>99</v>
      </c>
      <c r="E81" s="24">
        <v>79.959999999999994</v>
      </c>
      <c r="F81" s="24">
        <v>20</v>
      </c>
      <c r="G81" s="40">
        <f t="shared" si="5"/>
        <v>0</v>
      </c>
    </row>
    <row r="82" spans="1:7" ht="18" hidden="1" customHeight="1" x14ac:dyDescent="0.25">
      <c r="A82" s="20"/>
      <c r="B82" s="37" t="s">
        <v>100</v>
      </c>
      <c r="C82" s="38">
        <v>77256.009999999995</v>
      </c>
      <c r="D82" s="23" t="s">
        <v>101</v>
      </c>
      <c r="E82" s="24">
        <v>129.94999999999999</v>
      </c>
      <c r="F82" s="24">
        <v>20</v>
      </c>
      <c r="G82" s="40">
        <f t="shared" si="5"/>
        <v>0</v>
      </c>
    </row>
    <row r="83" spans="1:7" hidden="1" x14ac:dyDescent="0.25">
      <c r="A83" s="20"/>
      <c r="B83" s="37" t="s">
        <v>102</v>
      </c>
      <c r="C83" s="38"/>
      <c r="D83" s="23" t="s">
        <v>95</v>
      </c>
      <c r="E83" s="24">
        <f>129.95</f>
        <v>129.94999999999999</v>
      </c>
      <c r="F83" s="24">
        <v>20</v>
      </c>
      <c r="G83" s="40">
        <f t="shared" si="5"/>
        <v>0</v>
      </c>
    </row>
    <row r="84" spans="1:7" hidden="1" x14ac:dyDescent="0.25">
      <c r="A84" s="20"/>
      <c r="B84" s="37" t="s">
        <v>103</v>
      </c>
      <c r="C84" s="38"/>
      <c r="D84" s="23" t="s">
        <v>95</v>
      </c>
      <c r="E84" s="24">
        <v>139.94999999999999</v>
      </c>
      <c r="F84" s="24">
        <v>20</v>
      </c>
      <c r="G84" s="40">
        <f t="shared" si="5"/>
        <v>0</v>
      </c>
    </row>
    <row r="85" spans="1:7" ht="30" x14ac:dyDescent="0.25">
      <c r="A85" s="20"/>
      <c r="B85" s="37" t="s">
        <v>104</v>
      </c>
      <c r="C85" s="38">
        <v>77310.009999999995</v>
      </c>
      <c r="D85" s="23" t="s">
        <v>105</v>
      </c>
      <c r="E85" s="24">
        <v>197.95</v>
      </c>
      <c r="F85" s="24">
        <v>20</v>
      </c>
      <c r="G85" s="40">
        <f t="shared" si="5"/>
        <v>0</v>
      </c>
    </row>
    <row r="86" spans="1:7" ht="30" x14ac:dyDescent="0.25">
      <c r="A86" s="20"/>
      <c r="B86" s="37" t="s">
        <v>106</v>
      </c>
      <c r="C86" s="38">
        <v>77310.009999999995</v>
      </c>
      <c r="D86" s="23" t="s">
        <v>105</v>
      </c>
      <c r="E86" s="24">
        <v>223.95</v>
      </c>
      <c r="F86" s="24">
        <v>20</v>
      </c>
      <c r="G86" s="40">
        <f t="shared" si="5"/>
        <v>0</v>
      </c>
    </row>
    <row r="87" spans="1:7" ht="30" x14ac:dyDescent="0.25">
      <c r="A87" s="20"/>
      <c r="B87" s="37" t="s">
        <v>107</v>
      </c>
      <c r="C87" s="38">
        <v>77310.009999999995</v>
      </c>
      <c r="D87" s="23" t="s">
        <v>105</v>
      </c>
      <c r="E87" s="24">
        <v>241.95</v>
      </c>
      <c r="F87" s="24">
        <v>20</v>
      </c>
      <c r="G87" s="40">
        <f t="shared" si="5"/>
        <v>0</v>
      </c>
    </row>
    <row r="88" spans="1:7" x14ac:dyDescent="0.25">
      <c r="A88" s="20"/>
      <c r="B88" s="56" t="s">
        <v>108</v>
      </c>
      <c r="C88" s="57">
        <v>77312.009999999995</v>
      </c>
      <c r="D88" s="23" t="s">
        <v>109</v>
      </c>
      <c r="E88" s="24">
        <v>233.95</v>
      </c>
      <c r="F88" s="24">
        <v>20</v>
      </c>
      <c r="G88" s="26">
        <f t="shared" si="5"/>
        <v>0</v>
      </c>
    </row>
    <row r="89" spans="1:7" x14ac:dyDescent="0.25">
      <c r="A89" s="20"/>
      <c r="B89" s="56" t="s">
        <v>110</v>
      </c>
      <c r="C89" s="57">
        <v>77312.009999999995</v>
      </c>
      <c r="D89" s="23" t="s">
        <v>109</v>
      </c>
      <c r="E89" s="24">
        <v>259.95</v>
      </c>
      <c r="F89" s="24">
        <v>20</v>
      </c>
      <c r="G89" s="26">
        <f t="shared" si="5"/>
        <v>0</v>
      </c>
    </row>
    <row r="90" spans="1:7" x14ac:dyDescent="0.25">
      <c r="A90" s="20"/>
      <c r="B90" s="56" t="s">
        <v>111</v>
      </c>
      <c r="C90" s="57">
        <v>77315.009999999995</v>
      </c>
      <c r="D90" s="23" t="s">
        <v>109</v>
      </c>
      <c r="E90" s="24">
        <v>246.5</v>
      </c>
      <c r="F90" s="24">
        <v>20</v>
      </c>
      <c r="G90" s="26">
        <f t="shared" si="5"/>
        <v>0</v>
      </c>
    </row>
    <row r="91" spans="1:7" x14ac:dyDescent="0.25">
      <c r="A91" s="20"/>
      <c r="B91" s="56" t="s">
        <v>112</v>
      </c>
      <c r="C91" s="57">
        <v>77315.009999999995</v>
      </c>
      <c r="D91" s="23" t="s">
        <v>109</v>
      </c>
      <c r="E91" s="24">
        <v>272.5</v>
      </c>
      <c r="F91" s="24">
        <v>20</v>
      </c>
      <c r="G91" s="26">
        <f t="shared" si="5"/>
        <v>0</v>
      </c>
    </row>
    <row r="92" spans="1:7" x14ac:dyDescent="0.25">
      <c r="A92" s="20"/>
      <c r="B92" s="56" t="s">
        <v>113</v>
      </c>
      <c r="C92" s="58">
        <v>77208.009999999995</v>
      </c>
      <c r="D92" s="23" t="s">
        <v>114</v>
      </c>
      <c r="E92" s="24">
        <v>411.95</v>
      </c>
      <c r="F92" s="24">
        <v>85</v>
      </c>
      <c r="G92" s="26">
        <f t="shared" si="5"/>
        <v>0</v>
      </c>
    </row>
    <row r="93" spans="1:7" x14ac:dyDescent="0.25">
      <c r="A93" s="20"/>
      <c r="B93" s="56" t="s">
        <v>115</v>
      </c>
      <c r="C93" s="58">
        <v>77208.009999999995</v>
      </c>
      <c r="D93" s="23" t="s">
        <v>114</v>
      </c>
      <c r="E93" s="24">
        <v>431.95</v>
      </c>
      <c r="F93" s="24">
        <v>85</v>
      </c>
      <c r="G93" s="26">
        <f t="shared" si="5"/>
        <v>0</v>
      </c>
    </row>
    <row r="94" spans="1:7" x14ac:dyDescent="0.25">
      <c r="A94" s="20"/>
      <c r="B94" s="56" t="s">
        <v>116</v>
      </c>
      <c r="C94" s="58">
        <v>77208.009999999995</v>
      </c>
      <c r="D94" s="23" t="s">
        <v>114</v>
      </c>
      <c r="E94" s="24">
        <v>451.95</v>
      </c>
      <c r="F94" s="24">
        <v>85</v>
      </c>
      <c r="G94" s="26">
        <f t="shared" si="5"/>
        <v>0</v>
      </c>
    </row>
    <row r="95" spans="1:7" x14ac:dyDescent="0.25">
      <c r="A95" s="20"/>
      <c r="B95" s="56" t="s">
        <v>117</v>
      </c>
      <c r="C95" s="58">
        <v>77208.009999999995</v>
      </c>
      <c r="D95" s="23" t="s">
        <v>114</v>
      </c>
      <c r="E95" s="24">
        <v>481.95</v>
      </c>
      <c r="F95" s="24">
        <v>85</v>
      </c>
      <c r="G95" s="26">
        <f t="shared" si="5"/>
        <v>0</v>
      </c>
    </row>
    <row r="96" spans="1:7" hidden="1" x14ac:dyDescent="0.25">
      <c r="A96" s="20"/>
      <c r="B96" s="56" t="s">
        <v>118</v>
      </c>
      <c r="C96" s="58">
        <v>77276.009999999995</v>
      </c>
      <c r="D96" s="23" t="s">
        <v>119</v>
      </c>
      <c r="E96" s="24">
        <v>74.95</v>
      </c>
      <c r="F96" s="24">
        <v>12</v>
      </c>
      <c r="G96" s="26">
        <f t="shared" si="5"/>
        <v>0</v>
      </c>
    </row>
    <row r="97" spans="1:7" hidden="1" x14ac:dyDescent="0.25">
      <c r="A97" s="20"/>
      <c r="B97" s="56" t="s">
        <v>120</v>
      </c>
      <c r="C97" s="58">
        <v>77276.009999999995</v>
      </c>
      <c r="D97" s="23" t="s">
        <v>119</v>
      </c>
      <c r="E97" s="24">
        <v>94.95</v>
      </c>
      <c r="F97" s="24">
        <v>12</v>
      </c>
      <c r="G97" s="26">
        <f t="shared" si="5"/>
        <v>0</v>
      </c>
    </row>
    <row r="98" spans="1:7" x14ac:dyDescent="0.25">
      <c r="A98" s="59"/>
      <c r="B98" s="60"/>
      <c r="C98" s="61"/>
      <c r="D98" s="62"/>
      <c r="E98" s="63"/>
      <c r="F98" s="63"/>
      <c r="G98" s="64"/>
    </row>
    <row r="99" spans="1:7" x14ac:dyDescent="0.25">
      <c r="A99" s="112" t="s">
        <v>121</v>
      </c>
      <c r="B99" s="113"/>
      <c r="C99" s="113"/>
      <c r="D99" s="113"/>
      <c r="E99" s="113"/>
      <c r="F99" s="113"/>
      <c r="G99" s="114"/>
    </row>
    <row r="100" spans="1:7" x14ac:dyDescent="0.25">
      <c r="A100" s="28">
        <v>2</v>
      </c>
      <c r="B100" s="56" t="s">
        <v>122</v>
      </c>
      <c r="C100" s="57">
        <v>75001.009999999995</v>
      </c>
      <c r="D100" s="23" t="s">
        <v>123</v>
      </c>
      <c r="E100" s="24">
        <v>94.95</v>
      </c>
      <c r="F100" s="24">
        <v>0</v>
      </c>
      <c r="G100" s="26">
        <f t="shared" ref="G100:G106" si="6">A100*SUM(E100:F100)</f>
        <v>189.9</v>
      </c>
    </row>
    <row r="101" spans="1:7" x14ac:dyDescent="0.25">
      <c r="A101" s="20"/>
      <c r="B101" s="56" t="s">
        <v>124</v>
      </c>
      <c r="C101" s="57">
        <v>77300.009999999995</v>
      </c>
      <c r="D101" s="23" t="s">
        <v>114</v>
      </c>
      <c r="E101" s="24">
        <v>109.95</v>
      </c>
      <c r="F101" s="24">
        <v>0</v>
      </c>
      <c r="G101" s="26">
        <f t="shared" si="6"/>
        <v>0</v>
      </c>
    </row>
    <row r="102" spans="1:7" x14ac:dyDescent="0.25">
      <c r="A102" s="20"/>
      <c r="B102" s="56" t="s">
        <v>125</v>
      </c>
      <c r="C102" s="57">
        <v>77302.009999999995</v>
      </c>
      <c r="D102" s="23" t="s">
        <v>114</v>
      </c>
      <c r="E102" s="24">
        <v>109.95</v>
      </c>
      <c r="F102" s="24">
        <v>0</v>
      </c>
      <c r="G102" s="26">
        <f t="shared" si="6"/>
        <v>0</v>
      </c>
    </row>
    <row r="103" spans="1:7" x14ac:dyDescent="0.25">
      <c r="A103" s="20"/>
      <c r="B103" s="65" t="s">
        <v>126</v>
      </c>
      <c r="C103" s="46">
        <v>77317.009999999995</v>
      </c>
      <c r="D103" s="47" t="s">
        <v>114</v>
      </c>
      <c r="E103" s="48">
        <v>109.95</v>
      </c>
      <c r="F103" s="48">
        <v>0</v>
      </c>
      <c r="G103" s="49">
        <f t="shared" si="6"/>
        <v>0</v>
      </c>
    </row>
    <row r="104" spans="1:7" s="69" customFormat="1" x14ac:dyDescent="0.25">
      <c r="A104" s="66"/>
      <c r="B104" s="45" t="s">
        <v>127</v>
      </c>
      <c r="C104" s="46">
        <v>77290.02</v>
      </c>
      <c r="D104" s="47" t="s">
        <v>114</v>
      </c>
      <c r="E104" s="48">
        <v>104.95</v>
      </c>
      <c r="F104" s="67">
        <v>0</v>
      </c>
      <c r="G104" s="68">
        <f>A104*SUM(E104:F104)</f>
        <v>0</v>
      </c>
    </row>
    <row r="105" spans="1:7" x14ac:dyDescent="0.25">
      <c r="A105" s="20"/>
      <c r="B105" s="70" t="s">
        <v>128</v>
      </c>
      <c r="C105" s="57">
        <v>77281.009999999995</v>
      </c>
      <c r="D105" s="23" t="s">
        <v>114</v>
      </c>
      <c r="E105" s="24">
        <v>89.95</v>
      </c>
      <c r="F105" s="24">
        <v>0</v>
      </c>
      <c r="G105" s="26">
        <f t="shared" si="6"/>
        <v>0</v>
      </c>
    </row>
    <row r="106" spans="1:7" x14ac:dyDescent="0.25">
      <c r="A106" s="20"/>
      <c r="B106" s="70" t="s">
        <v>129</v>
      </c>
      <c r="C106" s="57">
        <v>77284.02</v>
      </c>
      <c r="D106" s="23" t="s">
        <v>114</v>
      </c>
      <c r="E106" s="24">
        <v>174.95</v>
      </c>
      <c r="F106" s="24">
        <v>0</v>
      </c>
      <c r="G106" s="26">
        <f t="shared" si="6"/>
        <v>0</v>
      </c>
    </row>
    <row r="107" spans="1:7" x14ac:dyDescent="0.25">
      <c r="A107" s="112" t="s">
        <v>130</v>
      </c>
      <c r="B107" s="113"/>
      <c r="C107" s="113"/>
      <c r="D107" s="113"/>
      <c r="E107" s="113"/>
      <c r="F107" s="113"/>
      <c r="G107" s="114"/>
    </row>
    <row r="108" spans="1:7" x14ac:dyDescent="0.25">
      <c r="A108" s="28">
        <v>2</v>
      </c>
      <c r="B108" s="56" t="s">
        <v>131</v>
      </c>
      <c r="C108" s="57" t="s">
        <v>132</v>
      </c>
      <c r="D108" s="23" t="s">
        <v>114</v>
      </c>
      <c r="E108" s="24">
        <v>24.95</v>
      </c>
      <c r="F108" s="24">
        <v>0</v>
      </c>
      <c r="G108" s="26">
        <f t="shared" ref="G108:G123" si="7">A108*SUM(E108:F108)</f>
        <v>49.9</v>
      </c>
    </row>
    <row r="109" spans="1:7" x14ac:dyDescent="0.25">
      <c r="A109" s="20"/>
      <c r="B109" s="56" t="s">
        <v>133</v>
      </c>
      <c r="C109" s="57" t="s">
        <v>134</v>
      </c>
      <c r="D109" s="23" t="s">
        <v>114</v>
      </c>
      <c r="E109" s="24">
        <v>26.95</v>
      </c>
      <c r="F109" s="24">
        <v>0</v>
      </c>
      <c r="G109" s="26">
        <f t="shared" si="7"/>
        <v>0</v>
      </c>
    </row>
    <row r="110" spans="1:7" x14ac:dyDescent="0.25">
      <c r="A110" s="20"/>
      <c r="B110" s="56" t="s">
        <v>135</v>
      </c>
      <c r="C110" s="57">
        <v>77406.009999999995</v>
      </c>
      <c r="D110" s="23" t="s">
        <v>114</v>
      </c>
      <c r="E110" s="24">
        <v>18.5</v>
      </c>
      <c r="F110" s="24">
        <v>0</v>
      </c>
      <c r="G110" s="26">
        <f t="shared" si="7"/>
        <v>0</v>
      </c>
    </row>
    <row r="111" spans="1:7" x14ac:dyDescent="0.25">
      <c r="A111" s="20"/>
      <c r="B111" s="56" t="s">
        <v>136</v>
      </c>
      <c r="C111" s="57">
        <v>77405.009999999995</v>
      </c>
      <c r="D111" s="23" t="s">
        <v>114</v>
      </c>
      <c r="E111" s="24">
        <v>6</v>
      </c>
      <c r="F111" s="24">
        <v>0</v>
      </c>
      <c r="G111" s="26">
        <f t="shared" si="7"/>
        <v>0</v>
      </c>
    </row>
    <row r="112" spans="1:7" x14ac:dyDescent="0.25">
      <c r="A112" s="105">
        <v>2</v>
      </c>
      <c r="B112" s="37" t="s">
        <v>137</v>
      </c>
      <c r="C112" s="38" t="s">
        <v>138</v>
      </c>
      <c r="D112" s="23" t="s">
        <v>114</v>
      </c>
      <c r="E112" s="24">
        <v>26.95</v>
      </c>
      <c r="F112" s="24">
        <v>0</v>
      </c>
      <c r="G112" s="40">
        <f t="shared" si="7"/>
        <v>53.9</v>
      </c>
    </row>
    <row r="113" spans="1:7" x14ac:dyDescent="0.25">
      <c r="A113" s="36"/>
      <c r="B113" s="37" t="s">
        <v>139</v>
      </c>
      <c r="C113" s="38">
        <v>77304.009999999995</v>
      </c>
      <c r="D113" s="23" t="s">
        <v>114</v>
      </c>
      <c r="E113" s="24">
        <v>109.95</v>
      </c>
      <c r="F113" s="24">
        <v>0</v>
      </c>
      <c r="G113" s="40">
        <f t="shared" si="7"/>
        <v>0</v>
      </c>
    </row>
    <row r="114" spans="1:7" x14ac:dyDescent="0.25">
      <c r="A114" s="36"/>
      <c r="B114" s="37" t="s">
        <v>140</v>
      </c>
      <c r="C114" s="38">
        <v>77407.070000000007</v>
      </c>
      <c r="D114" s="39"/>
      <c r="E114" s="24">
        <f>57.95*2</f>
        <v>115.9</v>
      </c>
      <c r="F114" s="24">
        <v>0</v>
      </c>
      <c r="G114" s="40">
        <f t="shared" si="7"/>
        <v>0</v>
      </c>
    </row>
    <row r="115" spans="1:7" x14ac:dyDescent="0.25">
      <c r="A115" s="105">
        <v>1</v>
      </c>
      <c r="B115" s="37" t="s">
        <v>141</v>
      </c>
      <c r="C115" s="38">
        <v>77407.070000000007</v>
      </c>
      <c r="D115" s="39"/>
      <c r="E115" s="24">
        <v>129.9</v>
      </c>
      <c r="F115" s="24">
        <v>0</v>
      </c>
      <c r="G115" s="40">
        <f t="shared" si="7"/>
        <v>129.9</v>
      </c>
    </row>
    <row r="116" spans="1:7" x14ac:dyDescent="0.25">
      <c r="A116" s="36"/>
      <c r="B116" s="37" t="s">
        <v>142</v>
      </c>
      <c r="C116" s="38">
        <v>77409.009999999995</v>
      </c>
      <c r="D116" s="39"/>
      <c r="E116" s="24">
        <f>71.95*2</f>
        <v>143.9</v>
      </c>
      <c r="F116" s="24">
        <v>0</v>
      </c>
      <c r="G116" s="40">
        <f t="shared" si="7"/>
        <v>0</v>
      </c>
    </row>
    <row r="117" spans="1:7" x14ac:dyDescent="0.25">
      <c r="A117" s="105">
        <v>1</v>
      </c>
      <c r="B117" s="45" t="s">
        <v>143</v>
      </c>
      <c r="C117" s="46" t="s">
        <v>144</v>
      </c>
      <c r="D117" s="47"/>
      <c r="E117" s="48">
        <v>6.95</v>
      </c>
      <c r="F117" s="48">
        <v>0</v>
      </c>
      <c r="G117" s="49">
        <f t="shared" si="7"/>
        <v>6.95</v>
      </c>
    </row>
    <row r="118" spans="1:7" x14ac:dyDescent="0.25">
      <c r="A118" s="36"/>
      <c r="B118" s="37" t="s">
        <v>145</v>
      </c>
      <c r="C118" s="38">
        <v>77400.009999999995</v>
      </c>
      <c r="D118" s="39"/>
      <c r="E118" s="24">
        <v>1.5</v>
      </c>
      <c r="F118" s="24">
        <v>0</v>
      </c>
      <c r="G118" s="40">
        <f t="shared" si="7"/>
        <v>0</v>
      </c>
    </row>
    <row r="119" spans="1:7" x14ac:dyDescent="0.25">
      <c r="A119" s="36"/>
      <c r="B119" s="37" t="s">
        <v>146</v>
      </c>
      <c r="C119" s="38">
        <v>77420.009999999995</v>
      </c>
      <c r="D119" s="39"/>
      <c r="E119" s="24">
        <v>49.95</v>
      </c>
      <c r="F119" s="24">
        <v>0</v>
      </c>
      <c r="G119" s="40">
        <f t="shared" si="7"/>
        <v>0</v>
      </c>
    </row>
    <row r="120" spans="1:7" x14ac:dyDescent="0.25">
      <c r="A120" s="36"/>
      <c r="B120" s="37" t="s">
        <v>147</v>
      </c>
      <c r="C120" s="38">
        <v>77420.009999999995</v>
      </c>
      <c r="D120" s="39"/>
      <c r="E120" s="24">
        <v>55.95</v>
      </c>
      <c r="F120" s="24">
        <v>0</v>
      </c>
      <c r="G120" s="40">
        <f t="shared" si="7"/>
        <v>0</v>
      </c>
    </row>
    <row r="121" spans="1:7" x14ac:dyDescent="0.25">
      <c r="A121" s="36"/>
      <c r="B121" s="37" t="s">
        <v>148</v>
      </c>
      <c r="C121" s="38">
        <v>77431.02</v>
      </c>
      <c r="D121" s="39"/>
      <c r="E121" s="24">
        <v>25.95</v>
      </c>
      <c r="F121" s="24">
        <v>0</v>
      </c>
      <c r="G121" s="40">
        <f t="shared" si="7"/>
        <v>0</v>
      </c>
    </row>
    <row r="122" spans="1:7" x14ac:dyDescent="0.25">
      <c r="A122" s="36"/>
      <c r="B122" s="37" t="s">
        <v>149</v>
      </c>
      <c r="C122" s="38">
        <v>77432.009999999995</v>
      </c>
      <c r="D122" s="39"/>
      <c r="E122" s="24">
        <v>25.95</v>
      </c>
      <c r="F122" s="24">
        <v>0</v>
      </c>
      <c r="G122" s="40">
        <f t="shared" si="7"/>
        <v>0</v>
      </c>
    </row>
    <row r="123" spans="1:7" x14ac:dyDescent="0.25">
      <c r="A123" s="20"/>
      <c r="B123" s="56"/>
      <c r="C123" s="57"/>
      <c r="D123" s="23"/>
      <c r="E123" s="24"/>
      <c r="F123" s="24"/>
      <c r="G123" s="26">
        <f t="shared" si="7"/>
        <v>0</v>
      </c>
    </row>
    <row r="124" spans="1:7" x14ac:dyDescent="0.25">
      <c r="A124" s="112" t="s">
        <v>150</v>
      </c>
      <c r="B124" s="113"/>
      <c r="C124" s="113"/>
      <c r="D124" s="113"/>
      <c r="E124" s="113"/>
      <c r="F124" s="113"/>
      <c r="G124" s="114"/>
    </row>
    <row r="125" spans="1:7" x14ac:dyDescent="0.25">
      <c r="A125" s="36"/>
      <c r="B125" s="71" t="s">
        <v>151</v>
      </c>
      <c r="C125" s="55" t="s">
        <v>152</v>
      </c>
      <c r="D125" s="55"/>
      <c r="E125" s="48">
        <v>294.95</v>
      </c>
      <c r="F125" s="48"/>
      <c r="G125" s="49">
        <f t="shared" ref="G125:G131" si="8">A125*SUM(E125:F125)</f>
        <v>0</v>
      </c>
    </row>
    <row r="126" spans="1:7" hidden="1" x14ac:dyDescent="0.25">
      <c r="A126" s="36"/>
      <c r="B126" s="45" t="s">
        <v>153</v>
      </c>
      <c r="C126" s="46" t="s">
        <v>154</v>
      </c>
      <c r="D126" s="55"/>
      <c r="E126" s="48">
        <v>154.94999999999999</v>
      </c>
      <c r="F126" s="48"/>
      <c r="G126" s="49">
        <f t="shared" si="8"/>
        <v>0</v>
      </c>
    </row>
    <row r="127" spans="1:7" hidden="1" x14ac:dyDescent="0.25">
      <c r="A127" s="36"/>
      <c r="B127" s="45" t="s">
        <v>155</v>
      </c>
      <c r="C127" s="46"/>
      <c r="D127" s="55"/>
      <c r="E127" s="48">
        <v>6</v>
      </c>
      <c r="F127" s="48"/>
      <c r="G127" s="49">
        <f t="shared" si="8"/>
        <v>0</v>
      </c>
    </row>
    <row r="128" spans="1:7" hidden="1" x14ac:dyDescent="0.25">
      <c r="A128" s="36"/>
      <c r="B128" s="45" t="s">
        <v>156</v>
      </c>
      <c r="C128" s="46"/>
      <c r="D128" s="55" t="s">
        <v>114</v>
      </c>
      <c r="E128" s="48">
        <v>1.95</v>
      </c>
      <c r="F128" s="48"/>
      <c r="G128" s="49">
        <f t="shared" si="8"/>
        <v>0</v>
      </c>
    </row>
    <row r="129" spans="1:7" x14ac:dyDescent="0.25">
      <c r="A129" s="36"/>
      <c r="B129" s="45" t="s">
        <v>157</v>
      </c>
      <c r="C129" s="46" t="s">
        <v>158</v>
      </c>
      <c r="D129" s="55" t="s">
        <v>101</v>
      </c>
      <c r="E129" s="48">
        <v>0.45</v>
      </c>
      <c r="F129" s="48"/>
      <c r="G129" s="49">
        <f t="shared" si="8"/>
        <v>0</v>
      </c>
    </row>
    <row r="130" spans="1:7" x14ac:dyDescent="0.25">
      <c r="A130" s="20"/>
      <c r="B130" s="51" t="s">
        <v>159</v>
      </c>
      <c r="C130" s="44">
        <v>93100.01</v>
      </c>
      <c r="D130" s="39"/>
      <c r="E130" s="24">
        <v>114.95</v>
      </c>
      <c r="F130" s="24"/>
      <c r="G130" s="40">
        <f t="shared" si="8"/>
        <v>0</v>
      </c>
    </row>
    <row r="131" spans="1:7" x14ac:dyDescent="0.25">
      <c r="A131" s="36"/>
      <c r="B131" s="37"/>
      <c r="C131" s="38" t="s">
        <v>72</v>
      </c>
      <c r="D131" s="44"/>
      <c r="E131" s="24"/>
      <c r="F131" s="24"/>
      <c r="G131" s="40">
        <f t="shared" si="8"/>
        <v>0</v>
      </c>
    </row>
    <row r="132" spans="1:7" x14ac:dyDescent="0.25">
      <c r="A132" s="112" t="s">
        <v>160</v>
      </c>
      <c r="B132" s="113"/>
      <c r="C132" s="113"/>
      <c r="D132" s="113"/>
      <c r="E132" s="113"/>
      <c r="F132" s="113"/>
      <c r="G132" s="114"/>
    </row>
    <row r="133" spans="1:7" x14ac:dyDescent="0.25">
      <c r="A133" s="36"/>
      <c r="B133" s="37" t="s">
        <v>161</v>
      </c>
      <c r="C133" s="38">
        <v>55077.01</v>
      </c>
      <c r="D133" s="44" t="s">
        <v>162</v>
      </c>
      <c r="E133" s="24">
        <v>499.95</v>
      </c>
      <c r="F133" s="24">
        <v>40</v>
      </c>
      <c r="G133" s="40">
        <f t="shared" ref="G133:G141" si="9">A133*SUM(E133:F133)</f>
        <v>0</v>
      </c>
    </row>
    <row r="134" spans="1:7" x14ac:dyDescent="0.25">
      <c r="A134" s="36"/>
      <c r="B134" s="37" t="s">
        <v>163</v>
      </c>
      <c r="C134" s="38">
        <v>55077.01</v>
      </c>
      <c r="D134" s="44" t="s">
        <v>164</v>
      </c>
      <c r="E134" s="24">
        <v>499.95</v>
      </c>
      <c r="F134" s="24">
        <v>40</v>
      </c>
      <c r="G134" s="40">
        <f t="shared" si="9"/>
        <v>0</v>
      </c>
    </row>
    <row r="135" spans="1:7" x14ac:dyDescent="0.25">
      <c r="A135" s="137"/>
      <c r="B135" s="45" t="s">
        <v>165</v>
      </c>
      <c r="C135" s="46">
        <v>93000.01</v>
      </c>
      <c r="D135" s="55"/>
      <c r="E135" s="48">
        <v>104.95</v>
      </c>
      <c r="F135" s="48">
        <v>0</v>
      </c>
      <c r="G135" s="49">
        <f t="shared" si="9"/>
        <v>0</v>
      </c>
    </row>
    <row r="136" spans="1:7" x14ac:dyDescent="0.25">
      <c r="A136" s="105">
        <v>1</v>
      </c>
      <c r="B136" s="45" t="s">
        <v>166</v>
      </c>
      <c r="C136" s="46">
        <v>92997.01</v>
      </c>
      <c r="D136" s="55"/>
      <c r="E136" s="48">
        <v>104.95</v>
      </c>
      <c r="F136" s="48">
        <v>0</v>
      </c>
      <c r="G136" s="49">
        <f t="shared" si="9"/>
        <v>104.95</v>
      </c>
    </row>
    <row r="137" spans="1:7" x14ac:dyDescent="0.25">
      <c r="A137" s="36"/>
      <c r="B137" s="45" t="s">
        <v>167</v>
      </c>
      <c r="C137" s="46">
        <v>92997.01</v>
      </c>
      <c r="D137" s="55"/>
      <c r="E137" s="48">
        <v>109.95</v>
      </c>
      <c r="F137" s="48">
        <v>0</v>
      </c>
      <c r="G137" s="49">
        <f t="shared" si="9"/>
        <v>0</v>
      </c>
    </row>
    <row r="138" spans="1:7" x14ac:dyDescent="0.25">
      <c r="A138" s="36"/>
      <c r="B138" s="45" t="s">
        <v>168</v>
      </c>
      <c r="C138" s="46">
        <v>55087.01</v>
      </c>
      <c r="D138" s="55" t="s">
        <v>169</v>
      </c>
      <c r="E138" s="48">
        <v>75.95</v>
      </c>
      <c r="F138" s="48">
        <v>0</v>
      </c>
      <c r="G138" s="49">
        <f t="shared" si="9"/>
        <v>0</v>
      </c>
    </row>
    <row r="139" spans="1:7" x14ac:dyDescent="0.25">
      <c r="A139" s="36"/>
      <c r="B139" s="37" t="s">
        <v>170</v>
      </c>
      <c r="C139" s="38">
        <v>37978.01</v>
      </c>
      <c r="D139" s="44" t="s">
        <v>171</v>
      </c>
      <c r="E139" s="24">
        <v>17.95</v>
      </c>
      <c r="F139" s="24">
        <v>8</v>
      </c>
      <c r="G139" s="40">
        <f t="shared" si="9"/>
        <v>0</v>
      </c>
    </row>
    <row r="140" spans="1:7" x14ac:dyDescent="0.25">
      <c r="A140" s="36"/>
      <c r="B140" s="37" t="s">
        <v>172</v>
      </c>
      <c r="C140" s="38">
        <v>37978.01</v>
      </c>
      <c r="D140" s="44" t="s">
        <v>171</v>
      </c>
      <c r="E140" s="24">
        <v>26.95</v>
      </c>
      <c r="F140" s="24">
        <v>8</v>
      </c>
      <c r="G140" s="40">
        <f t="shared" si="9"/>
        <v>0</v>
      </c>
    </row>
    <row r="141" spans="1:7" x14ac:dyDescent="0.25">
      <c r="A141" s="36"/>
      <c r="B141" s="37"/>
      <c r="C141" s="38"/>
      <c r="D141" s="44"/>
      <c r="E141" s="24"/>
      <c r="F141" s="24"/>
      <c r="G141" s="40">
        <f t="shared" si="9"/>
        <v>0</v>
      </c>
    </row>
    <row r="142" spans="1:7" x14ac:dyDescent="0.25">
      <c r="A142" s="112" t="s">
        <v>173</v>
      </c>
      <c r="B142" s="113"/>
      <c r="C142" s="113"/>
      <c r="D142" s="113"/>
      <c r="E142" s="113"/>
      <c r="F142" s="113"/>
      <c r="G142" s="114"/>
    </row>
    <row r="143" spans="1:7" hidden="1" x14ac:dyDescent="0.25">
      <c r="A143" s="36"/>
      <c r="B143" s="37" t="s">
        <v>174</v>
      </c>
      <c r="C143" s="38">
        <v>77106.009999999995</v>
      </c>
      <c r="D143" s="44" t="s">
        <v>175</v>
      </c>
      <c r="E143" s="24">
        <v>26.95</v>
      </c>
      <c r="F143" s="24">
        <v>8</v>
      </c>
      <c r="G143" s="40">
        <f t="shared" ref="G143:G172" si="10">A143*SUM(E143:F143)</f>
        <v>0</v>
      </c>
    </row>
    <row r="144" spans="1:7" hidden="1" x14ac:dyDescent="0.25">
      <c r="A144" s="36"/>
      <c r="B144" s="37" t="s">
        <v>176</v>
      </c>
      <c r="C144" s="38">
        <v>75004.009999999995</v>
      </c>
      <c r="D144" s="44" t="s">
        <v>114</v>
      </c>
      <c r="E144" s="24">
        <v>24.95</v>
      </c>
      <c r="F144" s="24">
        <v>8</v>
      </c>
      <c r="G144" s="40">
        <f t="shared" si="10"/>
        <v>0</v>
      </c>
    </row>
    <row r="145" spans="1:11" ht="60" hidden="1" x14ac:dyDescent="0.25">
      <c r="A145" s="36"/>
      <c r="B145" s="37" t="s">
        <v>177</v>
      </c>
      <c r="C145" s="38">
        <v>75011.009999999995</v>
      </c>
      <c r="D145" s="39" t="s">
        <v>178</v>
      </c>
      <c r="E145" s="24">
        <v>29.95</v>
      </c>
      <c r="F145" s="24">
        <v>8</v>
      </c>
      <c r="G145" s="40">
        <f t="shared" si="10"/>
        <v>0</v>
      </c>
    </row>
    <row r="146" spans="1:11" ht="75" hidden="1" x14ac:dyDescent="0.25">
      <c r="A146" s="36"/>
      <c r="B146" s="37" t="s">
        <v>179</v>
      </c>
      <c r="C146" s="38">
        <v>71101.009999999995</v>
      </c>
      <c r="D146" s="39" t="s">
        <v>180</v>
      </c>
      <c r="E146" s="24">
        <v>49.95</v>
      </c>
      <c r="F146" s="24">
        <v>8</v>
      </c>
      <c r="G146" s="40">
        <f t="shared" si="10"/>
        <v>0</v>
      </c>
    </row>
    <row r="147" spans="1:11" ht="30" hidden="1" x14ac:dyDescent="0.25">
      <c r="A147" s="36"/>
      <c r="B147" s="37" t="s">
        <v>181</v>
      </c>
      <c r="C147" s="38">
        <v>75005.009999999995</v>
      </c>
      <c r="D147" s="39" t="s">
        <v>182</v>
      </c>
      <c r="E147" s="24">
        <v>54.95</v>
      </c>
      <c r="F147" s="24">
        <v>8</v>
      </c>
      <c r="G147" s="40">
        <f t="shared" si="10"/>
        <v>0</v>
      </c>
    </row>
    <row r="148" spans="1:11" hidden="1" x14ac:dyDescent="0.25">
      <c r="A148" s="36"/>
      <c r="B148" s="37" t="s">
        <v>183</v>
      </c>
      <c r="C148" s="38">
        <v>77105.009999999995</v>
      </c>
      <c r="D148" s="44" t="s">
        <v>184</v>
      </c>
      <c r="E148" s="24">
        <v>74.95</v>
      </c>
      <c r="F148" s="24">
        <v>8</v>
      </c>
      <c r="G148" s="40">
        <f t="shared" si="10"/>
        <v>0</v>
      </c>
    </row>
    <row r="149" spans="1:11" ht="30" hidden="1" x14ac:dyDescent="0.25">
      <c r="A149" s="36"/>
      <c r="B149" s="37" t="s">
        <v>185</v>
      </c>
      <c r="C149" s="38">
        <v>75005.009999999995</v>
      </c>
      <c r="D149" s="39" t="s">
        <v>182</v>
      </c>
      <c r="E149" s="24">
        <v>79.95</v>
      </c>
      <c r="F149" s="24">
        <v>8</v>
      </c>
      <c r="G149" s="40">
        <f t="shared" si="10"/>
        <v>0</v>
      </c>
    </row>
    <row r="150" spans="1:11" x14ac:dyDescent="0.25">
      <c r="A150" s="36"/>
      <c r="B150" s="37" t="s">
        <v>186</v>
      </c>
      <c r="C150" s="38">
        <v>45103.01</v>
      </c>
      <c r="D150" s="39" t="s">
        <v>187</v>
      </c>
      <c r="E150" s="24">
        <v>69.95</v>
      </c>
      <c r="F150" s="24">
        <v>0</v>
      </c>
      <c r="G150" s="40">
        <f t="shared" si="10"/>
        <v>0</v>
      </c>
    </row>
    <row r="151" spans="1:11" ht="30" x14ac:dyDescent="0.25">
      <c r="A151" s="36"/>
      <c r="B151" s="45" t="s">
        <v>188</v>
      </c>
      <c r="C151" s="46">
        <v>45100.01</v>
      </c>
      <c r="D151" s="47" t="s">
        <v>189</v>
      </c>
      <c r="E151" s="48">
        <v>62.95</v>
      </c>
      <c r="F151" s="48">
        <v>0</v>
      </c>
      <c r="G151" s="49">
        <f t="shared" si="10"/>
        <v>0</v>
      </c>
    </row>
    <row r="152" spans="1:11" x14ac:dyDescent="0.25">
      <c r="A152" s="36"/>
      <c r="B152" s="45" t="s">
        <v>157</v>
      </c>
      <c r="C152" s="46" t="s">
        <v>158</v>
      </c>
      <c r="D152" s="55" t="s">
        <v>101</v>
      </c>
      <c r="E152" s="48">
        <v>0.45</v>
      </c>
      <c r="F152" s="48">
        <v>0</v>
      </c>
      <c r="G152" s="49">
        <f t="shared" si="10"/>
        <v>0</v>
      </c>
    </row>
    <row r="153" spans="1:11" x14ac:dyDescent="0.25">
      <c r="A153" s="36"/>
      <c r="B153" s="37" t="s">
        <v>190</v>
      </c>
      <c r="C153" s="38">
        <v>45226.03</v>
      </c>
      <c r="D153" s="44" t="s">
        <v>191</v>
      </c>
      <c r="E153" s="24">
        <v>84.95</v>
      </c>
      <c r="F153" s="24">
        <v>0</v>
      </c>
      <c r="G153" s="40">
        <f t="shared" si="10"/>
        <v>0</v>
      </c>
    </row>
    <row r="154" spans="1:11" x14ac:dyDescent="0.25">
      <c r="A154" s="36"/>
      <c r="B154" s="37" t="s">
        <v>192</v>
      </c>
      <c r="C154" s="38">
        <v>40009.040000000001</v>
      </c>
      <c r="D154" s="39" t="s">
        <v>193</v>
      </c>
      <c r="E154" s="24">
        <v>159.94999999999999</v>
      </c>
      <c r="F154" s="24">
        <v>0</v>
      </c>
      <c r="G154" s="40">
        <f t="shared" si="10"/>
        <v>0</v>
      </c>
      <c r="J154" s="72"/>
      <c r="K154" s="73"/>
    </row>
    <row r="155" spans="1:11" x14ac:dyDescent="0.25">
      <c r="A155" s="36"/>
      <c r="B155" s="37" t="s">
        <v>194</v>
      </c>
      <c r="C155" s="38">
        <v>40056.019999999997</v>
      </c>
      <c r="D155" s="39" t="s">
        <v>195</v>
      </c>
      <c r="E155" s="24">
        <v>117.95</v>
      </c>
      <c r="F155" s="24">
        <v>0</v>
      </c>
      <c r="G155" s="40">
        <f t="shared" si="10"/>
        <v>0</v>
      </c>
      <c r="J155" s="72"/>
      <c r="K155" s="73"/>
    </row>
    <row r="156" spans="1:11" x14ac:dyDescent="0.25">
      <c r="A156" s="36"/>
      <c r="B156" s="37" t="s">
        <v>196</v>
      </c>
      <c r="C156" s="38">
        <v>40005.01</v>
      </c>
      <c r="D156" s="39" t="s">
        <v>197</v>
      </c>
      <c r="E156" s="24">
        <v>94.95</v>
      </c>
      <c r="F156" s="24">
        <v>0</v>
      </c>
      <c r="G156" s="40">
        <f t="shared" si="10"/>
        <v>0</v>
      </c>
    </row>
    <row r="157" spans="1:11" x14ac:dyDescent="0.25">
      <c r="A157" s="36"/>
      <c r="B157" s="37" t="s">
        <v>198</v>
      </c>
      <c r="C157" s="38">
        <v>40005.01</v>
      </c>
      <c r="D157" s="39" t="s">
        <v>199</v>
      </c>
      <c r="E157" s="24">
        <v>79.95</v>
      </c>
      <c r="F157" s="24">
        <v>0</v>
      </c>
      <c r="G157" s="40">
        <f t="shared" si="10"/>
        <v>0</v>
      </c>
    </row>
    <row r="158" spans="1:11" ht="30" x14ac:dyDescent="0.25">
      <c r="A158" s="36"/>
      <c r="B158" s="37" t="s">
        <v>200</v>
      </c>
      <c r="C158" s="38">
        <v>42604.01</v>
      </c>
      <c r="D158" s="39" t="s">
        <v>201</v>
      </c>
      <c r="E158" s="24">
        <v>52.95</v>
      </c>
      <c r="F158" s="24">
        <v>0</v>
      </c>
      <c r="G158" s="40">
        <f t="shared" si="10"/>
        <v>0</v>
      </c>
    </row>
    <row r="159" spans="1:11" x14ac:dyDescent="0.25">
      <c r="A159" s="36"/>
      <c r="B159" s="45" t="s">
        <v>202</v>
      </c>
      <c r="C159" s="46">
        <v>80098.009999999995</v>
      </c>
      <c r="D159" s="47"/>
      <c r="E159" s="48">
        <v>229.95</v>
      </c>
      <c r="F159" s="48">
        <v>0</v>
      </c>
      <c r="G159" s="49">
        <f t="shared" si="10"/>
        <v>0</v>
      </c>
    </row>
    <row r="160" spans="1:11" x14ac:dyDescent="0.25">
      <c r="A160" s="36"/>
      <c r="B160" s="45" t="s">
        <v>203</v>
      </c>
      <c r="C160" s="46">
        <v>80010.009999999995</v>
      </c>
      <c r="D160" s="55"/>
      <c r="E160" s="48">
        <v>42.95</v>
      </c>
      <c r="F160" s="48">
        <v>0</v>
      </c>
      <c r="G160" s="49">
        <f t="shared" si="10"/>
        <v>0</v>
      </c>
    </row>
    <row r="161" spans="1:7" x14ac:dyDescent="0.25">
      <c r="A161" s="36"/>
      <c r="B161" s="45" t="s">
        <v>204</v>
      </c>
      <c r="C161" s="46">
        <v>80016.02</v>
      </c>
      <c r="D161" s="55"/>
      <c r="E161" s="48">
        <v>52.95</v>
      </c>
      <c r="F161" s="48">
        <v>0</v>
      </c>
      <c r="G161" s="49">
        <f t="shared" si="10"/>
        <v>0</v>
      </c>
    </row>
    <row r="162" spans="1:7" x14ac:dyDescent="0.25">
      <c r="A162" s="36"/>
      <c r="B162" s="45" t="s">
        <v>205</v>
      </c>
      <c r="C162" s="46">
        <v>80057.009999999995</v>
      </c>
      <c r="D162" s="55"/>
      <c r="E162" s="48">
        <v>74.95</v>
      </c>
      <c r="F162" s="48">
        <v>0</v>
      </c>
      <c r="G162" s="49">
        <f t="shared" si="10"/>
        <v>0</v>
      </c>
    </row>
    <row r="163" spans="1:7" x14ac:dyDescent="0.25">
      <c r="A163" s="36"/>
      <c r="B163" s="45" t="s">
        <v>206</v>
      </c>
      <c r="C163" s="46">
        <v>38523.01</v>
      </c>
      <c r="D163" s="55"/>
      <c r="E163" s="48">
        <v>4.95</v>
      </c>
      <c r="F163" s="48">
        <v>0</v>
      </c>
      <c r="G163" s="49">
        <f t="shared" si="10"/>
        <v>0</v>
      </c>
    </row>
    <row r="164" spans="1:7" hidden="1" x14ac:dyDescent="0.25">
      <c r="A164" s="36"/>
      <c r="B164" s="37" t="s">
        <v>207</v>
      </c>
      <c r="C164" s="38">
        <v>80060.009999999995</v>
      </c>
      <c r="D164" s="44"/>
      <c r="E164" s="24">
        <v>119.95</v>
      </c>
      <c r="F164" s="24">
        <v>0</v>
      </c>
      <c r="G164" s="40">
        <f t="shared" si="10"/>
        <v>0</v>
      </c>
    </row>
    <row r="165" spans="1:7" x14ac:dyDescent="0.25">
      <c r="A165" s="36"/>
      <c r="B165" s="37" t="s">
        <v>208</v>
      </c>
      <c r="C165" s="38">
        <v>80027.009999999995</v>
      </c>
      <c r="D165" s="44"/>
      <c r="E165" s="24">
        <v>189.95</v>
      </c>
      <c r="F165" s="24">
        <v>0</v>
      </c>
      <c r="G165" s="40">
        <f t="shared" si="10"/>
        <v>0</v>
      </c>
    </row>
    <row r="166" spans="1:7" x14ac:dyDescent="0.25">
      <c r="A166" s="105">
        <v>5</v>
      </c>
      <c r="B166" s="74" t="s">
        <v>209</v>
      </c>
      <c r="C166" s="44">
        <v>60027.01</v>
      </c>
      <c r="D166" s="44"/>
      <c r="E166" s="24">
        <v>12.95</v>
      </c>
      <c r="F166" s="24">
        <v>0</v>
      </c>
      <c r="G166" s="40">
        <f t="shared" si="10"/>
        <v>64.75</v>
      </c>
    </row>
    <row r="167" spans="1:7" x14ac:dyDescent="0.25">
      <c r="A167" s="36"/>
      <c r="B167" s="74" t="s">
        <v>210</v>
      </c>
      <c r="C167" s="44">
        <v>60027.01</v>
      </c>
      <c r="D167" s="39"/>
      <c r="E167" s="24">
        <v>13.95</v>
      </c>
      <c r="F167" s="24">
        <v>0</v>
      </c>
      <c r="G167" s="40">
        <f t="shared" si="10"/>
        <v>0</v>
      </c>
    </row>
    <row r="168" spans="1:7" x14ac:dyDescent="0.25">
      <c r="A168" s="105">
        <v>5</v>
      </c>
      <c r="B168" s="74" t="s">
        <v>211</v>
      </c>
      <c r="C168" s="44">
        <v>60027.01</v>
      </c>
      <c r="D168" s="39"/>
      <c r="E168" s="24">
        <v>14.95</v>
      </c>
      <c r="F168" s="24">
        <v>0</v>
      </c>
      <c r="G168" s="40">
        <f t="shared" si="10"/>
        <v>74.75</v>
      </c>
    </row>
    <row r="169" spans="1:7" x14ac:dyDescent="0.25">
      <c r="A169" s="36"/>
      <c r="B169" s="74" t="s">
        <v>212</v>
      </c>
      <c r="C169" s="44">
        <v>60027.01</v>
      </c>
      <c r="D169" s="44"/>
      <c r="E169" s="24">
        <v>15.95</v>
      </c>
      <c r="F169" s="24">
        <v>0</v>
      </c>
      <c r="G169" s="40">
        <f t="shared" si="10"/>
        <v>0</v>
      </c>
    </row>
    <row r="170" spans="1:7" x14ac:dyDescent="0.25">
      <c r="A170" s="36"/>
      <c r="B170" s="74" t="s">
        <v>213</v>
      </c>
      <c r="C170" s="44">
        <v>60027.01</v>
      </c>
      <c r="D170" s="44"/>
      <c r="E170" s="24">
        <v>16.95</v>
      </c>
      <c r="F170" s="24">
        <v>0</v>
      </c>
      <c r="G170" s="40">
        <f t="shared" si="10"/>
        <v>0</v>
      </c>
    </row>
    <row r="171" spans="1:7" x14ac:dyDescent="0.25">
      <c r="A171" s="36"/>
      <c r="B171" s="74" t="s">
        <v>214</v>
      </c>
      <c r="C171" s="44">
        <v>60027.01</v>
      </c>
      <c r="D171" s="44"/>
      <c r="E171" s="24">
        <v>17.95</v>
      </c>
      <c r="F171" s="24">
        <v>0</v>
      </c>
      <c r="G171" s="40">
        <f t="shared" si="10"/>
        <v>0</v>
      </c>
    </row>
    <row r="172" spans="1:7" ht="15.75" thickBot="1" x14ac:dyDescent="0.3">
      <c r="A172" s="75"/>
      <c r="B172" s="76"/>
      <c r="C172" s="77"/>
      <c r="D172" s="78"/>
      <c r="E172" s="79"/>
      <c r="F172" s="79"/>
      <c r="G172" s="80">
        <f t="shared" si="10"/>
        <v>0</v>
      </c>
    </row>
    <row r="173" spans="1:7" ht="15.75" thickBot="1" x14ac:dyDescent="0.3">
      <c r="A173" s="81"/>
      <c r="B173" s="4"/>
      <c r="C173" s="81"/>
      <c r="D173" s="81"/>
      <c r="E173" s="82"/>
      <c r="F173" s="82"/>
      <c r="G173" s="82"/>
    </row>
    <row r="174" spans="1:7" x14ac:dyDescent="0.25">
      <c r="A174" s="81"/>
      <c r="B174" s="83" t="s">
        <v>215</v>
      </c>
      <c r="C174" s="81"/>
      <c r="D174" s="115" t="s">
        <v>216</v>
      </c>
      <c r="E174" s="116"/>
      <c r="F174" s="116"/>
      <c r="G174" s="117"/>
    </row>
    <row r="175" spans="1:7" x14ac:dyDescent="0.25">
      <c r="B175" s="118" t="s">
        <v>217</v>
      </c>
      <c r="D175" s="120" t="s">
        <v>218</v>
      </c>
      <c r="E175" s="121"/>
      <c r="F175" s="121"/>
      <c r="G175" s="84">
        <f>SUM(G10:G13)</f>
        <v>1359</v>
      </c>
    </row>
    <row r="176" spans="1:7" hidden="1" x14ac:dyDescent="0.25">
      <c r="B176" s="118"/>
      <c r="D176" s="85"/>
      <c r="E176" s="122" t="s">
        <v>236</v>
      </c>
      <c r="F176" s="123"/>
      <c r="G176" s="86">
        <f>-D176*(G175-F13)</f>
        <v>0</v>
      </c>
    </row>
    <row r="177" spans="1:7" x14ac:dyDescent="0.25">
      <c r="B177" s="119"/>
      <c r="D177" s="120" t="s">
        <v>219</v>
      </c>
      <c r="E177" s="121"/>
      <c r="F177" s="121"/>
      <c r="G177" s="84">
        <f>SUM(G14:G172)</f>
        <v>3499.85</v>
      </c>
    </row>
    <row r="178" spans="1:7" ht="15.75" thickBot="1" x14ac:dyDescent="0.3">
      <c r="D178" s="87">
        <v>0.1</v>
      </c>
      <c r="E178" s="110" t="s">
        <v>220</v>
      </c>
      <c r="F178" s="111"/>
      <c r="G178" s="88">
        <f>-((G177)*D178)</f>
        <v>-349.98500000000001</v>
      </c>
    </row>
    <row r="179" spans="1:7" ht="15.75" thickBot="1" x14ac:dyDescent="0.3">
      <c r="A179" s="1"/>
      <c r="B179" s="89" t="s">
        <v>221</v>
      </c>
      <c r="C179" s="1"/>
      <c r="D179" s="90"/>
      <c r="E179" s="91"/>
      <c r="F179" s="91"/>
      <c r="G179" s="92"/>
    </row>
    <row r="180" spans="1:7" x14ac:dyDescent="0.25">
      <c r="A180" s="1"/>
      <c r="C180" s="1"/>
      <c r="D180" s="126" t="s">
        <v>222</v>
      </c>
      <c r="E180" s="127"/>
      <c r="F180" s="127"/>
      <c r="G180" s="93">
        <f>SUM(G175:G178)*0.06</f>
        <v>270.53190000000001</v>
      </c>
    </row>
    <row r="181" spans="1:7" ht="15.75" thickBot="1" x14ac:dyDescent="0.3">
      <c r="A181" s="1"/>
      <c r="C181" s="1"/>
      <c r="D181" s="128" t="s">
        <v>223</v>
      </c>
      <c r="E181" s="129"/>
      <c r="F181" s="129"/>
      <c r="G181" s="94">
        <f>-G180</f>
        <v>-270.53190000000001</v>
      </c>
    </row>
    <row r="182" spans="1:7" ht="15.75" thickBot="1" x14ac:dyDescent="0.3">
      <c r="B182" s="1" t="s">
        <v>224</v>
      </c>
      <c r="D182" s="95"/>
      <c r="E182" s="96"/>
      <c r="F182" s="96"/>
      <c r="G182" s="97"/>
    </row>
    <row r="183" spans="1:7" x14ac:dyDescent="0.25">
      <c r="B183" s="1" t="s">
        <v>225</v>
      </c>
      <c r="D183" s="115" t="s">
        <v>226</v>
      </c>
      <c r="E183" s="116"/>
      <c r="F183" s="116"/>
      <c r="G183" s="117"/>
    </row>
    <row r="184" spans="1:7" x14ac:dyDescent="0.25">
      <c r="B184" s="98" t="s">
        <v>227</v>
      </c>
      <c r="D184" s="130" t="s">
        <v>228</v>
      </c>
      <c r="E184" s="131"/>
      <c r="F184" s="132"/>
      <c r="G184" s="99">
        <f>0.08*G177</f>
        <v>279.988</v>
      </c>
    </row>
    <row r="185" spans="1:7" ht="15.75" thickBot="1" x14ac:dyDescent="0.3">
      <c r="A185" s="1"/>
      <c r="C185" s="1"/>
      <c r="D185" s="133" t="s">
        <v>229</v>
      </c>
      <c r="E185" s="134"/>
      <c r="F185" s="134"/>
      <c r="G185" s="100">
        <f>-G184*0.45</f>
        <v>-125.99460000000001</v>
      </c>
    </row>
    <row r="186" spans="1:7" ht="15.75" thickBot="1" x14ac:dyDescent="0.25">
      <c r="D186" s="95"/>
      <c r="E186" s="101"/>
      <c r="F186" s="101"/>
      <c r="G186" s="102"/>
    </row>
    <row r="187" spans="1:7" ht="18.75" customHeight="1" thickBot="1" x14ac:dyDescent="0.3">
      <c r="D187" s="95"/>
      <c r="E187" s="124" t="s">
        <v>230</v>
      </c>
      <c r="F187" s="125"/>
      <c r="G187" s="103">
        <f>SUM(G175:G185)</f>
        <v>4662.858400000001</v>
      </c>
    </row>
    <row r="188" spans="1:7" x14ac:dyDescent="0.25">
      <c r="D188" s="95"/>
      <c r="E188" s="104"/>
      <c r="F188" s="104"/>
      <c r="G188" s="90"/>
    </row>
    <row r="189" spans="1:7" ht="15.75" hidden="1" thickBot="1" x14ac:dyDescent="0.3">
      <c r="D189" s="95"/>
      <c r="E189" s="110" t="s">
        <v>231</v>
      </c>
      <c r="F189" s="111"/>
      <c r="G189" s="88"/>
    </row>
    <row r="190" spans="1:7" hidden="1" x14ac:dyDescent="0.25">
      <c r="D190" s="95"/>
      <c r="E190" s="104"/>
      <c r="F190" s="104"/>
      <c r="G190" s="90"/>
    </row>
    <row r="191" spans="1:7" ht="17.25" hidden="1" thickBot="1" x14ac:dyDescent="0.3">
      <c r="D191" s="95"/>
      <c r="E191" s="124" t="s">
        <v>232</v>
      </c>
      <c r="F191" s="125"/>
      <c r="G191" s="103">
        <f>SUM(G180:G189)</f>
        <v>4816.8518000000013</v>
      </c>
    </row>
    <row r="192" spans="1:7" hidden="1" x14ac:dyDescent="0.25"/>
  </sheetData>
  <sheetProtection algorithmName="SHA-512" hashValue="qOPpDmGZ3fBSGs6Dlhd9ytZrQlOFK/AuT2kZ8YYjc+pNdnVr8QLEVQ/aVg66DEID44abG0cUzRMEBWPRd9Hbug==" saltValue="iSXDOv6vfyMTkJP8grghDw==" spinCount="100000" sheet="1" objects="1" scenarios="1"/>
  <mergeCells count="26">
    <mergeCell ref="E189:F189"/>
    <mergeCell ref="E191:F191"/>
    <mergeCell ref="D180:F180"/>
    <mergeCell ref="D181:F181"/>
    <mergeCell ref="D183:G183"/>
    <mergeCell ref="D184:F184"/>
    <mergeCell ref="D185:F185"/>
    <mergeCell ref="E187:F187"/>
    <mergeCell ref="E178:F178"/>
    <mergeCell ref="A78:G78"/>
    <mergeCell ref="A99:G99"/>
    <mergeCell ref="A107:G107"/>
    <mergeCell ref="A124:G124"/>
    <mergeCell ref="A132:G132"/>
    <mergeCell ref="A142:G142"/>
    <mergeCell ref="D174:G174"/>
    <mergeCell ref="B175:B177"/>
    <mergeCell ref="D175:F175"/>
    <mergeCell ref="E176:F176"/>
    <mergeCell ref="D177:F177"/>
    <mergeCell ref="A69:G69"/>
    <mergeCell ref="A1:G1"/>
    <mergeCell ref="A10:G10"/>
    <mergeCell ref="A14:G14"/>
    <mergeCell ref="A34:G34"/>
    <mergeCell ref="A56:G56"/>
  </mergeCells>
  <printOptions horizontalCentered="1"/>
  <pageMargins left="0.53" right="0.45" top="0.48" bottom="0.35" header="0.3" footer="0.23"/>
  <pageSetup scale="47" orientation="portrait" verticalDpi="1200" r:id="rId1"/>
  <headerFooter>
    <oddFooter>&amp;C&amp;P</oddFooter>
  </headerFooter>
  <rowBreaks count="1" manualBreakCount="1">
    <brk id="1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C1372-6408-4D5F-AC13-80900555E6E7}">
  <sheetPr>
    <tabColor rgb="FF00B050"/>
  </sheetPr>
  <dimension ref="A1:K191"/>
  <sheetViews>
    <sheetView zoomScale="85" zoomScaleNormal="85" zoomScalePageLayoutView="125" workbookViewId="0">
      <pane ySplit="9" topLeftCell="A161" activePane="bottomLeft" state="frozen"/>
      <selection activeCell="M77" sqref="M77"/>
      <selection pane="bottomLeft" activeCell="A175" sqref="A175:XFD177"/>
    </sheetView>
  </sheetViews>
  <sheetFormatPr defaultColWidth="8.85546875" defaultRowHeight="15" x14ac:dyDescent="0.25"/>
  <cols>
    <col min="1" max="1" width="10.85546875" style="11" customWidth="1"/>
    <col min="2" max="2" width="87" style="1" customWidth="1"/>
    <col min="3" max="3" width="20" style="11" customWidth="1"/>
    <col min="4" max="4" width="21.85546875" style="11" customWidth="1"/>
    <col min="5" max="5" width="16.28515625" style="4" customWidth="1"/>
    <col min="6" max="6" width="16.42578125" style="4" customWidth="1"/>
    <col min="7" max="7" width="12.7109375" style="1" customWidth="1"/>
    <col min="8" max="8" width="8.85546875" style="1"/>
    <col min="9" max="11" width="0" style="1" hidden="1" customWidth="1"/>
    <col min="12" max="16384" width="8.85546875" style="1"/>
  </cols>
  <sheetData>
    <row r="1" spans="1:7" ht="18.75" x14ac:dyDescent="0.25">
      <c r="A1" s="109" t="s">
        <v>0</v>
      </c>
      <c r="B1" s="109"/>
      <c r="C1" s="109"/>
      <c r="D1" s="109"/>
      <c r="E1" s="109"/>
      <c r="F1" s="109"/>
      <c r="G1" s="109"/>
    </row>
    <row r="3" spans="1:7" x14ac:dyDescent="0.25">
      <c r="A3" s="2" t="s">
        <v>1</v>
      </c>
      <c r="B3" s="3">
        <f>'14'' CataRaft with Frame'!B3</f>
        <v>0</v>
      </c>
      <c r="C3" s="2"/>
      <c r="D3" s="2" t="s">
        <v>2</v>
      </c>
      <c r="E3" s="4">
        <f>'14'' CataRaft with Frame'!E3</f>
        <v>0</v>
      </c>
    </row>
    <row r="4" spans="1:7" x14ac:dyDescent="0.25">
      <c r="A4" s="5" t="s">
        <v>3</v>
      </c>
      <c r="C4" s="2"/>
      <c r="D4" s="2" t="s">
        <v>4</v>
      </c>
      <c r="E4" s="6">
        <f>'14'' CataRaft with Frame'!E4</f>
        <v>0</v>
      </c>
      <c r="F4" s="7"/>
      <c r="G4" s="8"/>
    </row>
    <row r="5" spans="1:7" x14ac:dyDescent="0.25">
      <c r="A5" s="5"/>
      <c r="C5" s="2"/>
      <c r="D5" s="2"/>
      <c r="E5" s="6"/>
      <c r="F5" s="7"/>
      <c r="G5" s="8"/>
    </row>
    <row r="6" spans="1:7" x14ac:dyDescent="0.25">
      <c r="A6" s="9"/>
      <c r="B6" s="10" t="s">
        <v>5</v>
      </c>
    </row>
    <row r="7" spans="1:7" x14ac:dyDescent="0.25">
      <c r="A7" s="12"/>
      <c r="B7" s="13" t="s">
        <v>6</v>
      </c>
    </row>
    <row r="8" spans="1:7" ht="15.75" thickBot="1" x14ac:dyDescent="0.3">
      <c r="A8" s="136"/>
      <c r="B8" s="138"/>
    </row>
    <row r="9" spans="1:7" ht="60.95" customHeight="1" x14ac:dyDescent="0.25">
      <c r="A9" s="14" t="s">
        <v>7</v>
      </c>
      <c r="B9" s="15" t="s">
        <v>8</v>
      </c>
      <c r="C9" s="15" t="s">
        <v>9</v>
      </c>
      <c r="D9" s="15" t="s">
        <v>10</v>
      </c>
      <c r="E9" s="16" t="s">
        <v>11</v>
      </c>
      <c r="F9" s="16" t="s">
        <v>12</v>
      </c>
      <c r="G9" s="17" t="s">
        <v>13</v>
      </c>
    </row>
    <row r="10" spans="1:7" ht="16.5" customHeight="1" x14ac:dyDescent="0.25">
      <c r="A10" s="106" t="s">
        <v>14</v>
      </c>
      <c r="B10" s="107"/>
      <c r="C10" s="107"/>
      <c r="D10" s="107"/>
      <c r="E10" s="107"/>
      <c r="F10" s="107"/>
      <c r="G10" s="108"/>
    </row>
    <row r="11" spans="1:7" ht="30" x14ac:dyDescent="0.25">
      <c r="A11" s="20"/>
      <c r="B11" s="21" t="s">
        <v>15</v>
      </c>
      <c r="C11" s="22" t="s">
        <v>237</v>
      </c>
      <c r="D11" s="23" t="s">
        <v>16</v>
      </c>
      <c r="E11" s="24">
        <v>1099</v>
      </c>
      <c r="F11" s="25">
        <v>60</v>
      </c>
      <c r="G11" s="26">
        <f>A11*SUM(E11:F11)</f>
        <v>0</v>
      </c>
    </row>
    <row r="12" spans="1:7" ht="30" x14ac:dyDescent="0.25">
      <c r="A12" s="20"/>
      <c r="B12" s="21" t="s">
        <v>17</v>
      </c>
      <c r="C12" s="22" t="s">
        <v>18</v>
      </c>
      <c r="D12" s="23" t="s">
        <v>16</v>
      </c>
      <c r="E12" s="24">
        <v>1299</v>
      </c>
      <c r="F12" s="25">
        <v>60</v>
      </c>
      <c r="G12" s="26">
        <f>A12*SUM(E12:F12)</f>
        <v>0</v>
      </c>
    </row>
    <row r="13" spans="1:7" ht="30" x14ac:dyDescent="0.25">
      <c r="A13" s="28">
        <v>1</v>
      </c>
      <c r="B13" s="21" t="s">
        <v>19</v>
      </c>
      <c r="C13" s="22" t="s">
        <v>20</v>
      </c>
      <c r="D13" s="23" t="s">
        <v>16</v>
      </c>
      <c r="E13" s="24">
        <v>1499</v>
      </c>
      <c r="F13" s="25">
        <v>60</v>
      </c>
      <c r="G13" s="26">
        <f>A13*SUM(E13:F13)</f>
        <v>1559</v>
      </c>
    </row>
    <row r="14" spans="1:7" ht="16.5" customHeight="1" x14ac:dyDescent="0.25">
      <c r="A14" s="106" t="s">
        <v>21</v>
      </c>
      <c r="B14" s="107"/>
      <c r="C14" s="107"/>
      <c r="D14" s="107"/>
      <c r="E14" s="107"/>
      <c r="F14" s="107"/>
      <c r="G14" s="108"/>
    </row>
    <row r="15" spans="1:7" ht="16.5" customHeight="1" x14ac:dyDescent="0.25">
      <c r="A15" s="20"/>
      <c r="B15" s="27" t="s">
        <v>22</v>
      </c>
      <c r="C15" s="18"/>
      <c r="D15" s="18"/>
      <c r="E15" s="18"/>
      <c r="F15" s="18"/>
      <c r="G15" s="19"/>
    </row>
    <row r="16" spans="1:7" x14ac:dyDescent="0.25">
      <c r="A16" s="28"/>
      <c r="B16" s="29" t="s">
        <v>23</v>
      </c>
      <c r="C16" s="22">
        <v>92080.01</v>
      </c>
      <c r="D16" s="23" t="s">
        <v>24</v>
      </c>
      <c r="E16" s="24">
        <v>1195</v>
      </c>
      <c r="F16" s="24">
        <v>150</v>
      </c>
      <c r="G16" s="26">
        <f t="shared" ref="G16:G22" si="0">A16*SUM(E16:F16)</f>
        <v>0</v>
      </c>
    </row>
    <row r="17" spans="1:7" x14ac:dyDescent="0.25">
      <c r="A17" s="135"/>
      <c r="B17" s="29" t="s">
        <v>23</v>
      </c>
      <c r="C17" s="22">
        <v>92080.01</v>
      </c>
      <c r="D17" s="23" t="s">
        <v>25</v>
      </c>
      <c r="E17" s="24">
        <v>1195</v>
      </c>
      <c r="F17" s="24">
        <v>150</v>
      </c>
      <c r="G17" s="26">
        <f t="shared" si="0"/>
        <v>0</v>
      </c>
    </row>
    <row r="18" spans="1:7" x14ac:dyDescent="0.25">
      <c r="A18" s="28"/>
      <c r="B18" s="29" t="s">
        <v>26</v>
      </c>
      <c r="C18" s="22">
        <v>92072.04</v>
      </c>
      <c r="D18" s="23" t="s">
        <v>25</v>
      </c>
      <c r="E18" s="24">
        <v>1325</v>
      </c>
      <c r="F18" s="24">
        <v>150</v>
      </c>
      <c r="G18" s="26">
        <f t="shared" si="0"/>
        <v>0</v>
      </c>
    </row>
    <row r="19" spans="1:7" x14ac:dyDescent="0.25">
      <c r="A19" s="135"/>
      <c r="B19" s="29" t="s">
        <v>27</v>
      </c>
      <c r="C19" s="22">
        <v>92064.04</v>
      </c>
      <c r="D19" s="23" t="s">
        <v>28</v>
      </c>
      <c r="E19" s="24">
        <v>1625</v>
      </c>
      <c r="F19" s="24">
        <v>150</v>
      </c>
      <c r="G19" s="26">
        <f t="shared" si="0"/>
        <v>0</v>
      </c>
    </row>
    <row r="20" spans="1:7" x14ac:dyDescent="0.25">
      <c r="A20" s="135"/>
      <c r="B20" s="29" t="s">
        <v>29</v>
      </c>
      <c r="C20" s="22">
        <v>92065.04</v>
      </c>
      <c r="D20" s="23" t="s">
        <v>30</v>
      </c>
      <c r="E20" s="24">
        <v>1625</v>
      </c>
      <c r="F20" s="24">
        <v>150</v>
      </c>
      <c r="G20" s="26">
        <f t="shared" si="0"/>
        <v>0</v>
      </c>
    </row>
    <row r="21" spans="1:7" x14ac:dyDescent="0.25">
      <c r="A21" s="135"/>
      <c r="B21" s="29" t="s">
        <v>31</v>
      </c>
      <c r="C21" s="22">
        <v>92066.04</v>
      </c>
      <c r="D21" s="23" t="s">
        <v>32</v>
      </c>
      <c r="E21" s="24">
        <v>1625</v>
      </c>
      <c r="F21" s="24">
        <v>150</v>
      </c>
      <c r="G21" s="26">
        <f t="shared" si="0"/>
        <v>0</v>
      </c>
    </row>
    <row r="22" spans="1:7" x14ac:dyDescent="0.25">
      <c r="A22" s="135"/>
      <c r="B22" s="29" t="s">
        <v>33</v>
      </c>
      <c r="C22" s="22">
        <v>92067.04</v>
      </c>
      <c r="D22" s="23" t="s">
        <v>34</v>
      </c>
      <c r="E22" s="24">
        <v>1625</v>
      </c>
      <c r="F22" s="24">
        <v>150</v>
      </c>
      <c r="G22" s="26">
        <f t="shared" si="0"/>
        <v>0</v>
      </c>
    </row>
    <row r="23" spans="1:7" ht="16.5" customHeight="1" x14ac:dyDescent="0.25">
      <c r="A23" s="20"/>
      <c r="B23" s="27" t="s">
        <v>35</v>
      </c>
      <c r="C23" s="18"/>
      <c r="D23" s="18"/>
      <c r="E23" s="18"/>
      <c r="F23" s="18"/>
      <c r="G23" s="19"/>
    </row>
    <row r="24" spans="1:7" x14ac:dyDescent="0.25">
      <c r="A24" s="28">
        <v>1</v>
      </c>
      <c r="B24" s="29" t="s">
        <v>36</v>
      </c>
      <c r="C24" s="22">
        <v>92084.01</v>
      </c>
      <c r="D24" s="23" t="s">
        <v>34</v>
      </c>
      <c r="E24" s="24">
        <v>1875</v>
      </c>
      <c r="F24" s="24">
        <v>250</v>
      </c>
      <c r="G24" s="26">
        <f t="shared" ref="G24:G33" si="1">A24*SUM(E24:F24)</f>
        <v>2125</v>
      </c>
    </row>
    <row r="25" spans="1:7" x14ac:dyDescent="0.25">
      <c r="A25" s="135"/>
      <c r="B25" s="29" t="s">
        <v>37</v>
      </c>
      <c r="C25" s="22">
        <v>92050.04</v>
      </c>
      <c r="D25" s="23" t="s">
        <v>25</v>
      </c>
      <c r="E25" s="24">
        <v>1625</v>
      </c>
      <c r="F25" s="24">
        <v>150</v>
      </c>
      <c r="G25" s="26">
        <f>A25*SUM(E25:F25)</f>
        <v>0</v>
      </c>
    </row>
    <row r="26" spans="1:7" x14ac:dyDescent="0.25">
      <c r="A26" s="135"/>
      <c r="B26" s="29" t="s">
        <v>38</v>
      </c>
      <c r="C26" s="22">
        <v>92051.04</v>
      </c>
      <c r="D26" s="23" t="s">
        <v>39</v>
      </c>
      <c r="E26" s="24">
        <v>1625</v>
      </c>
      <c r="F26" s="24">
        <v>150</v>
      </c>
      <c r="G26" s="26">
        <f t="shared" si="1"/>
        <v>0</v>
      </c>
    </row>
    <row r="27" spans="1:7" x14ac:dyDescent="0.25">
      <c r="A27" s="135"/>
      <c r="B27" s="29" t="s">
        <v>40</v>
      </c>
      <c r="C27" s="22">
        <v>92054.04</v>
      </c>
      <c r="D27" s="23" t="s">
        <v>41</v>
      </c>
      <c r="E27" s="24">
        <v>1995</v>
      </c>
      <c r="F27" s="24">
        <v>150</v>
      </c>
      <c r="G27" s="26">
        <f t="shared" si="1"/>
        <v>0</v>
      </c>
    </row>
    <row r="28" spans="1:7" x14ac:dyDescent="0.25">
      <c r="A28" s="135"/>
      <c r="B28" s="29" t="s">
        <v>42</v>
      </c>
      <c r="C28" s="22">
        <v>92055.039999999994</v>
      </c>
      <c r="D28" s="23" t="s">
        <v>34</v>
      </c>
      <c r="E28" s="24">
        <v>1995</v>
      </c>
      <c r="F28" s="24">
        <v>250</v>
      </c>
      <c r="G28" s="26">
        <f t="shared" si="1"/>
        <v>0</v>
      </c>
    </row>
    <row r="29" spans="1:7" x14ac:dyDescent="0.25">
      <c r="A29" s="28"/>
      <c r="B29" s="29" t="s">
        <v>43</v>
      </c>
      <c r="C29" s="22">
        <v>92057.04</v>
      </c>
      <c r="D29" s="23" t="s">
        <v>41</v>
      </c>
      <c r="E29" s="24">
        <v>2195</v>
      </c>
      <c r="F29" s="24">
        <v>150</v>
      </c>
      <c r="G29" s="26">
        <f t="shared" si="1"/>
        <v>0</v>
      </c>
    </row>
    <row r="30" spans="1:7" x14ac:dyDescent="0.25">
      <c r="A30" s="135"/>
      <c r="B30" s="29" t="s">
        <v>44</v>
      </c>
      <c r="C30" s="22">
        <v>92058.04</v>
      </c>
      <c r="D30" s="23" t="s">
        <v>34</v>
      </c>
      <c r="E30" s="24">
        <v>2195</v>
      </c>
      <c r="F30" s="24">
        <v>250</v>
      </c>
      <c r="G30" s="26">
        <f t="shared" si="1"/>
        <v>0</v>
      </c>
    </row>
    <row r="31" spans="1:7" x14ac:dyDescent="0.25">
      <c r="A31" s="135"/>
      <c r="B31" s="29" t="s">
        <v>45</v>
      </c>
      <c r="C31" s="22">
        <v>92060.04</v>
      </c>
      <c r="D31" s="23" t="s">
        <v>30</v>
      </c>
      <c r="E31" s="24">
        <v>1995</v>
      </c>
      <c r="F31" s="24">
        <v>250</v>
      </c>
      <c r="G31" s="26">
        <f t="shared" si="1"/>
        <v>0</v>
      </c>
    </row>
    <row r="32" spans="1:7" x14ac:dyDescent="0.25">
      <c r="A32" s="135"/>
      <c r="B32" s="29" t="s">
        <v>46</v>
      </c>
      <c r="C32" s="22">
        <v>92061.04</v>
      </c>
      <c r="D32" s="23" t="s">
        <v>34</v>
      </c>
      <c r="E32" s="24">
        <v>1995</v>
      </c>
      <c r="F32" s="24">
        <v>250</v>
      </c>
      <c r="G32" s="26">
        <f t="shared" si="1"/>
        <v>0</v>
      </c>
    </row>
    <row r="33" spans="1:11" x14ac:dyDescent="0.25">
      <c r="A33" s="20"/>
      <c r="B33" s="31" t="s">
        <v>47</v>
      </c>
      <c r="C33" s="32"/>
      <c r="D33" s="33"/>
      <c r="E33" s="34"/>
      <c r="F33" s="34"/>
      <c r="G33" s="35">
        <f t="shared" si="1"/>
        <v>0</v>
      </c>
    </row>
    <row r="34" spans="1:11" ht="16.5" customHeight="1" x14ac:dyDescent="0.25">
      <c r="A34" s="106" t="s">
        <v>48</v>
      </c>
      <c r="B34" s="107"/>
      <c r="C34" s="107"/>
      <c r="D34" s="107"/>
      <c r="E34" s="107"/>
      <c r="F34" s="107"/>
      <c r="G34" s="108"/>
    </row>
    <row r="35" spans="1:11" hidden="1" x14ac:dyDescent="0.25">
      <c r="A35" s="36"/>
      <c r="B35" s="37" t="s">
        <v>49</v>
      </c>
      <c r="C35" s="38">
        <v>90040.01</v>
      </c>
      <c r="D35" s="39"/>
      <c r="E35" s="24">
        <v>62.95</v>
      </c>
      <c r="F35" s="24">
        <v>20</v>
      </c>
      <c r="G35" s="40">
        <v>0</v>
      </c>
      <c r="I35" s="41"/>
      <c r="J35" s="42"/>
      <c r="K35" s="43"/>
    </row>
    <row r="36" spans="1:11" hidden="1" x14ac:dyDescent="0.25">
      <c r="A36" s="20"/>
      <c r="B36" s="37" t="s">
        <v>50</v>
      </c>
      <c r="C36" s="38">
        <v>90040.01</v>
      </c>
      <c r="D36" s="39"/>
      <c r="E36" s="24">
        <v>99.95</v>
      </c>
      <c r="F36" s="24">
        <v>20</v>
      </c>
      <c r="G36" s="40">
        <v>0</v>
      </c>
      <c r="I36" s="41"/>
      <c r="J36" s="42"/>
      <c r="K36" s="43"/>
    </row>
    <row r="37" spans="1:11" hidden="1" x14ac:dyDescent="0.25">
      <c r="A37" s="20"/>
      <c r="B37" s="37" t="s">
        <v>51</v>
      </c>
      <c r="C37" s="38">
        <v>90040.01</v>
      </c>
      <c r="D37" s="39"/>
      <c r="E37" s="24">
        <v>109.95</v>
      </c>
      <c r="F37" s="24">
        <v>20</v>
      </c>
      <c r="G37" s="40">
        <v>0</v>
      </c>
      <c r="I37" s="41"/>
      <c r="J37" s="42"/>
      <c r="K37" s="43"/>
    </row>
    <row r="38" spans="1:11" hidden="1" x14ac:dyDescent="0.25">
      <c r="A38" s="20"/>
      <c r="B38" s="37" t="s">
        <v>52</v>
      </c>
      <c r="C38" s="38">
        <v>90040.01</v>
      </c>
      <c r="D38" s="39"/>
      <c r="E38" s="24">
        <v>114.95</v>
      </c>
      <c r="F38" s="24">
        <v>20</v>
      </c>
      <c r="G38" s="40">
        <v>0</v>
      </c>
      <c r="I38" s="41"/>
      <c r="J38" s="42"/>
      <c r="K38" s="43"/>
    </row>
    <row r="39" spans="1:11" hidden="1" x14ac:dyDescent="0.25">
      <c r="A39" s="20"/>
      <c r="B39" s="37" t="s">
        <v>53</v>
      </c>
      <c r="C39" s="38">
        <v>90040.01</v>
      </c>
      <c r="D39" s="39"/>
      <c r="E39" s="24">
        <v>119.95</v>
      </c>
      <c r="F39" s="24">
        <v>20</v>
      </c>
      <c r="G39" s="40">
        <v>0</v>
      </c>
      <c r="I39" s="41"/>
      <c r="J39" s="42"/>
      <c r="K39" s="43"/>
    </row>
    <row r="40" spans="1:11" hidden="1" x14ac:dyDescent="0.25">
      <c r="A40" s="20"/>
      <c r="B40" s="37" t="s">
        <v>54</v>
      </c>
      <c r="C40" s="38">
        <v>90040.01</v>
      </c>
      <c r="D40" s="39"/>
      <c r="E40" s="24">
        <v>129.94999999999999</v>
      </c>
      <c r="F40" s="24">
        <v>20</v>
      </c>
      <c r="G40" s="40">
        <v>0</v>
      </c>
      <c r="I40" s="41"/>
      <c r="J40" s="42"/>
      <c r="K40" s="43"/>
    </row>
    <row r="41" spans="1:11" hidden="1" x14ac:dyDescent="0.25">
      <c r="A41" s="20"/>
      <c r="B41" s="37" t="s">
        <v>55</v>
      </c>
      <c r="C41" s="38">
        <v>90040.01</v>
      </c>
      <c r="D41" s="39"/>
      <c r="E41" s="24">
        <v>134.94999999999999</v>
      </c>
      <c r="F41" s="24">
        <v>20</v>
      </c>
      <c r="G41" s="40">
        <v>0</v>
      </c>
      <c r="I41" s="41"/>
      <c r="J41" s="42"/>
      <c r="K41" s="43"/>
    </row>
    <row r="42" spans="1:11" x14ac:dyDescent="0.25">
      <c r="A42" s="20"/>
      <c r="B42" s="37" t="s">
        <v>56</v>
      </c>
      <c r="C42" s="38">
        <v>90040.01</v>
      </c>
      <c r="D42" s="39"/>
      <c r="E42" s="24">
        <v>144.94999999999999</v>
      </c>
      <c r="F42" s="24">
        <v>20</v>
      </c>
      <c r="G42" s="40">
        <v>0</v>
      </c>
      <c r="I42" s="41"/>
      <c r="J42" s="42"/>
      <c r="K42" s="43"/>
    </row>
    <row r="43" spans="1:11" x14ac:dyDescent="0.25">
      <c r="A43" s="20"/>
      <c r="B43" s="37" t="s">
        <v>57</v>
      </c>
      <c r="C43" s="38">
        <v>90040.01</v>
      </c>
      <c r="D43" s="39"/>
      <c r="E43" s="24">
        <v>154.94999999999999</v>
      </c>
      <c r="F43" s="24">
        <v>20</v>
      </c>
      <c r="G43" s="40">
        <v>0</v>
      </c>
      <c r="I43" s="41"/>
      <c r="J43" s="42"/>
      <c r="K43" s="43"/>
    </row>
    <row r="44" spans="1:11" x14ac:dyDescent="0.25">
      <c r="A44" s="20"/>
      <c r="B44" s="37" t="s">
        <v>58</v>
      </c>
      <c r="C44" s="38">
        <v>90040.01</v>
      </c>
      <c r="D44" s="39"/>
      <c r="E44" s="24">
        <v>159.94999999999999</v>
      </c>
      <c r="F44" s="24">
        <v>90</v>
      </c>
      <c r="G44" s="40">
        <v>0</v>
      </c>
      <c r="I44" s="41"/>
      <c r="J44" s="42"/>
      <c r="K44" s="43"/>
    </row>
    <row r="45" spans="1:11" x14ac:dyDescent="0.25">
      <c r="A45" s="20"/>
      <c r="B45" s="37" t="s">
        <v>59</v>
      </c>
      <c r="C45" s="38">
        <v>90040.01</v>
      </c>
      <c r="D45" s="39"/>
      <c r="E45" s="24">
        <v>169.95</v>
      </c>
      <c r="F45" s="24">
        <v>90</v>
      </c>
      <c r="G45" s="40">
        <v>0</v>
      </c>
      <c r="I45" s="41"/>
      <c r="J45" s="42"/>
      <c r="K45" s="43"/>
    </row>
    <row r="46" spans="1:11" x14ac:dyDescent="0.25">
      <c r="A46" s="20"/>
      <c r="B46" s="37" t="s">
        <v>60</v>
      </c>
      <c r="C46" s="38">
        <v>90040.01</v>
      </c>
      <c r="D46" s="39"/>
      <c r="E46" s="24">
        <v>189.95</v>
      </c>
      <c r="F46" s="24">
        <v>250</v>
      </c>
      <c r="G46" s="40">
        <v>0</v>
      </c>
      <c r="I46" s="41"/>
      <c r="J46" s="42"/>
      <c r="K46" s="43"/>
    </row>
    <row r="47" spans="1:11" x14ac:dyDescent="0.25">
      <c r="A47" s="20"/>
      <c r="B47" s="37" t="s">
        <v>61</v>
      </c>
      <c r="C47" s="38">
        <v>90003.02</v>
      </c>
      <c r="D47" s="39"/>
      <c r="E47" s="24">
        <v>109.95</v>
      </c>
      <c r="F47" s="24">
        <v>15</v>
      </c>
      <c r="G47" s="40">
        <f t="shared" ref="G47:G55" si="2">A47*SUM(E47:F47)</f>
        <v>0</v>
      </c>
    </row>
    <row r="48" spans="1:11" x14ac:dyDescent="0.25">
      <c r="A48" s="20"/>
      <c r="B48" s="37" t="s">
        <v>62</v>
      </c>
      <c r="C48" s="38">
        <v>90008.02</v>
      </c>
      <c r="D48" s="39"/>
      <c r="E48" s="24">
        <v>127.95</v>
      </c>
      <c r="F48" s="24">
        <v>15</v>
      </c>
      <c r="G48" s="40">
        <f t="shared" si="2"/>
        <v>0</v>
      </c>
    </row>
    <row r="49" spans="1:10" x14ac:dyDescent="0.25">
      <c r="A49" s="20"/>
      <c r="B49" s="37" t="s">
        <v>63</v>
      </c>
      <c r="C49" s="38">
        <v>90005.02</v>
      </c>
      <c r="D49" s="39"/>
      <c r="E49" s="24">
        <v>189.95</v>
      </c>
      <c r="F49" s="24">
        <v>0</v>
      </c>
      <c r="G49" s="40">
        <f t="shared" si="2"/>
        <v>0</v>
      </c>
    </row>
    <row r="50" spans="1:10" x14ac:dyDescent="0.25">
      <c r="A50" s="20"/>
      <c r="B50" s="37" t="s">
        <v>64</v>
      </c>
      <c r="C50" s="38">
        <v>90001.03</v>
      </c>
      <c r="D50" s="39"/>
      <c r="E50" s="24">
        <v>204.95</v>
      </c>
      <c r="F50" s="24">
        <v>15</v>
      </c>
      <c r="G50" s="40">
        <f t="shared" si="2"/>
        <v>0</v>
      </c>
    </row>
    <row r="51" spans="1:10" x14ac:dyDescent="0.25">
      <c r="A51" s="36"/>
      <c r="B51" s="37" t="s">
        <v>65</v>
      </c>
      <c r="C51" s="38">
        <v>94015.01</v>
      </c>
      <c r="D51" s="44"/>
      <c r="E51" s="24">
        <v>84.95</v>
      </c>
      <c r="F51" s="24">
        <v>0</v>
      </c>
      <c r="G51" s="40">
        <f>A51*SUM(E51:F51)</f>
        <v>0</v>
      </c>
    </row>
    <row r="52" spans="1:10" x14ac:dyDescent="0.25">
      <c r="A52" s="36"/>
      <c r="B52" s="37" t="s">
        <v>66</v>
      </c>
      <c r="C52" s="38">
        <v>92019.02</v>
      </c>
      <c r="D52" s="44"/>
      <c r="E52" s="24">
        <v>225</v>
      </c>
      <c r="F52" s="24">
        <v>0</v>
      </c>
      <c r="G52" s="40">
        <f>A52*SUM(E52:F52)</f>
        <v>0</v>
      </c>
    </row>
    <row r="53" spans="1:10" x14ac:dyDescent="0.25">
      <c r="A53" s="36"/>
      <c r="B53" s="37" t="s">
        <v>67</v>
      </c>
      <c r="C53" s="38">
        <v>94033.01</v>
      </c>
      <c r="D53" s="44"/>
      <c r="E53" s="24">
        <v>159.94999999999999</v>
      </c>
      <c r="F53" s="24">
        <v>0</v>
      </c>
      <c r="G53" s="40">
        <f t="shared" si="2"/>
        <v>0</v>
      </c>
    </row>
    <row r="54" spans="1:10" x14ac:dyDescent="0.25">
      <c r="A54" s="36"/>
      <c r="B54" s="37" t="s">
        <v>68</v>
      </c>
      <c r="C54" s="38">
        <v>94031.01</v>
      </c>
      <c r="D54" s="44"/>
      <c r="E54" s="24">
        <v>169.95</v>
      </c>
      <c r="F54" s="24">
        <v>15</v>
      </c>
      <c r="G54" s="40">
        <f t="shared" si="2"/>
        <v>0</v>
      </c>
    </row>
    <row r="55" spans="1:10" x14ac:dyDescent="0.25">
      <c r="A55" s="36"/>
      <c r="B55" s="37" t="s">
        <v>69</v>
      </c>
      <c r="C55" s="38">
        <v>94026.02</v>
      </c>
      <c r="D55" s="44"/>
      <c r="E55" s="24">
        <v>229.95</v>
      </c>
      <c r="F55" s="24">
        <v>15</v>
      </c>
      <c r="G55" s="40">
        <f t="shared" si="2"/>
        <v>0</v>
      </c>
    </row>
    <row r="56" spans="1:10" ht="16.5" customHeight="1" x14ac:dyDescent="0.25">
      <c r="A56" s="106" t="s">
        <v>70</v>
      </c>
      <c r="B56" s="107"/>
      <c r="C56" s="107"/>
      <c r="D56" s="107"/>
      <c r="E56" s="107"/>
      <c r="F56" s="107"/>
      <c r="G56" s="108"/>
    </row>
    <row r="57" spans="1:10" x14ac:dyDescent="0.25">
      <c r="A57" s="20"/>
      <c r="B57" s="45" t="s">
        <v>71</v>
      </c>
      <c r="C57" s="46" t="s">
        <v>72</v>
      </c>
      <c r="D57" s="47"/>
      <c r="E57" s="48">
        <v>164.95</v>
      </c>
      <c r="F57" s="48">
        <v>15</v>
      </c>
      <c r="G57" s="49">
        <f t="shared" ref="G57:G68" si="3">A57*SUM(E57:F57)</f>
        <v>0</v>
      </c>
    </row>
    <row r="58" spans="1:10" x14ac:dyDescent="0.25">
      <c r="A58" s="20"/>
      <c r="B58" s="37" t="s">
        <v>73</v>
      </c>
      <c r="C58" s="38">
        <v>93020.02</v>
      </c>
      <c r="D58" s="39"/>
      <c r="E58" s="24">
        <v>114.95</v>
      </c>
      <c r="F58" s="24">
        <v>15</v>
      </c>
      <c r="G58" s="40">
        <f t="shared" si="3"/>
        <v>0</v>
      </c>
    </row>
    <row r="59" spans="1:10" x14ac:dyDescent="0.25">
      <c r="A59" s="20"/>
      <c r="B59" s="45" t="s">
        <v>74</v>
      </c>
      <c r="C59" s="46">
        <v>93022.02</v>
      </c>
      <c r="D59" s="47"/>
      <c r="E59" s="48">
        <v>149.94999999999999</v>
      </c>
      <c r="F59" s="48">
        <v>0</v>
      </c>
      <c r="G59" s="49">
        <f t="shared" si="3"/>
        <v>0</v>
      </c>
    </row>
    <row r="60" spans="1:10" x14ac:dyDescent="0.25">
      <c r="A60" s="36"/>
      <c r="B60" s="37" t="s">
        <v>75</v>
      </c>
      <c r="C60" s="38">
        <v>93025.02</v>
      </c>
      <c r="D60" s="39"/>
      <c r="E60" s="48">
        <v>149.94999999999999</v>
      </c>
      <c r="F60" s="48">
        <v>0</v>
      </c>
      <c r="G60" s="40">
        <f t="shared" si="3"/>
        <v>0</v>
      </c>
    </row>
    <row r="61" spans="1:10" x14ac:dyDescent="0.25">
      <c r="A61" s="20"/>
      <c r="B61" s="50" t="s">
        <v>76</v>
      </c>
      <c r="C61" s="38">
        <v>93043.03</v>
      </c>
      <c r="D61" s="39"/>
      <c r="E61" s="24">
        <v>364.95</v>
      </c>
      <c r="F61" s="24">
        <v>0</v>
      </c>
      <c r="G61" s="40">
        <f t="shared" si="3"/>
        <v>0</v>
      </c>
    </row>
    <row r="62" spans="1:10" x14ac:dyDescent="0.25">
      <c r="A62" s="20"/>
      <c r="B62" s="50" t="s">
        <v>77</v>
      </c>
      <c r="C62" s="38">
        <v>93041.03</v>
      </c>
      <c r="D62" s="39"/>
      <c r="E62" s="24">
        <v>304.95</v>
      </c>
      <c r="F62" s="24">
        <v>0</v>
      </c>
      <c r="G62" s="40">
        <f t="shared" si="3"/>
        <v>0</v>
      </c>
    </row>
    <row r="63" spans="1:10" x14ac:dyDescent="0.25">
      <c r="A63" s="20"/>
      <c r="B63" s="50" t="s">
        <v>78</v>
      </c>
      <c r="C63" s="38">
        <v>93041.03</v>
      </c>
      <c r="D63" s="39"/>
      <c r="E63" s="24">
        <v>339.95</v>
      </c>
      <c r="F63" s="24">
        <v>0</v>
      </c>
      <c r="G63" s="40">
        <f t="shared" si="3"/>
        <v>0</v>
      </c>
    </row>
    <row r="64" spans="1:10" x14ac:dyDescent="0.25">
      <c r="A64" s="20"/>
      <c r="B64" s="51" t="s">
        <v>79</v>
      </c>
      <c r="C64" s="44">
        <v>93010.03</v>
      </c>
      <c r="D64" s="39"/>
      <c r="E64" s="24">
        <v>179.95</v>
      </c>
      <c r="F64" s="24">
        <v>0</v>
      </c>
      <c r="G64" s="40">
        <f t="shared" si="3"/>
        <v>0</v>
      </c>
      <c r="J64" s="52"/>
    </row>
    <row r="65" spans="1:10" x14ac:dyDescent="0.25">
      <c r="A65" s="20"/>
      <c r="B65" s="51" t="s">
        <v>80</v>
      </c>
      <c r="C65" s="44">
        <v>93010.03</v>
      </c>
      <c r="D65" s="39"/>
      <c r="E65" s="24">
        <v>194.95</v>
      </c>
      <c r="F65" s="24">
        <v>20</v>
      </c>
      <c r="G65" s="40">
        <f t="shared" si="3"/>
        <v>0</v>
      </c>
      <c r="J65" s="52"/>
    </row>
    <row r="66" spans="1:10" x14ac:dyDescent="0.25">
      <c r="A66" s="20"/>
      <c r="B66" s="51" t="s">
        <v>81</v>
      </c>
      <c r="C66" s="44">
        <v>93010.03</v>
      </c>
      <c r="D66" s="39"/>
      <c r="E66" s="24">
        <v>209.95</v>
      </c>
      <c r="F66" s="24">
        <v>20</v>
      </c>
      <c r="G66" s="40">
        <f t="shared" si="3"/>
        <v>0</v>
      </c>
      <c r="J66" s="52"/>
    </row>
    <row r="67" spans="1:10" x14ac:dyDescent="0.25">
      <c r="A67" s="20"/>
      <c r="B67" s="53" t="s">
        <v>82</v>
      </c>
      <c r="C67" s="46">
        <v>91011.01</v>
      </c>
      <c r="D67" s="47"/>
      <c r="E67" s="48">
        <v>14.95</v>
      </c>
      <c r="F67" s="48">
        <v>0</v>
      </c>
      <c r="G67" s="49">
        <f t="shared" si="3"/>
        <v>0</v>
      </c>
    </row>
    <row r="68" spans="1:10" x14ac:dyDescent="0.25">
      <c r="A68" s="20"/>
      <c r="B68" s="50" t="s">
        <v>83</v>
      </c>
      <c r="C68" s="38">
        <v>91012.01</v>
      </c>
      <c r="D68" s="44"/>
      <c r="E68" s="24">
        <v>15.95</v>
      </c>
      <c r="F68" s="24">
        <v>0</v>
      </c>
      <c r="G68" s="40">
        <f t="shared" si="3"/>
        <v>0</v>
      </c>
    </row>
    <row r="69" spans="1:10" ht="16.5" customHeight="1" x14ac:dyDescent="0.25">
      <c r="A69" s="106" t="s">
        <v>84</v>
      </c>
      <c r="B69" s="107"/>
      <c r="C69" s="107"/>
      <c r="D69" s="107"/>
      <c r="E69" s="107"/>
      <c r="F69" s="107"/>
      <c r="G69" s="108"/>
    </row>
    <row r="70" spans="1:10" x14ac:dyDescent="0.25">
      <c r="A70" s="20"/>
      <c r="B70" s="51" t="s">
        <v>85</v>
      </c>
      <c r="C70" s="44">
        <v>81105.009999999995</v>
      </c>
      <c r="D70" s="39"/>
      <c r="E70" s="24">
        <v>52.95</v>
      </c>
      <c r="F70" s="24"/>
      <c r="G70" s="40">
        <f t="shared" ref="G70:G77" si="4">A70*SUM(E70:F70)</f>
        <v>0</v>
      </c>
    </row>
    <row r="71" spans="1:10" x14ac:dyDescent="0.25">
      <c r="A71" s="20"/>
      <c r="B71" s="54" t="s">
        <v>86</v>
      </c>
      <c r="C71" s="55">
        <v>81104.009999999995</v>
      </c>
      <c r="D71" s="47"/>
      <c r="E71" s="48">
        <v>97.95</v>
      </c>
      <c r="F71" s="48">
        <v>0</v>
      </c>
      <c r="G71" s="49">
        <f t="shared" si="4"/>
        <v>0</v>
      </c>
    </row>
    <row r="72" spans="1:10" x14ac:dyDescent="0.25">
      <c r="A72" s="20"/>
      <c r="B72" s="54" t="s">
        <v>87</v>
      </c>
      <c r="C72" s="55">
        <v>81104.009999999995</v>
      </c>
      <c r="D72" s="47"/>
      <c r="E72" s="48">
        <v>114.95</v>
      </c>
      <c r="F72" s="48">
        <v>0</v>
      </c>
      <c r="G72" s="49">
        <f t="shared" si="4"/>
        <v>0</v>
      </c>
    </row>
    <row r="73" spans="1:10" x14ac:dyDescent="0.25">
      <c r="A73" s="28">
        <v>1</v>
      </c>
      <c r="B73" s="54" t="s">
        <v>88</v>
      </c>
      <c r="C73" s="55">
        <v>81103.009999999995</v>
      </c>
      <c r="D73" s="47"/>
      <c r="E73" s="48">
        <v>105.95</v>
      </c>
      <c r="F73" s="48"/>
      <c r="G73" s="49">
        <f t="shared" si="4"/>
        <v>105.95</v>
      </c>
    </row>
    <row r="74" spans="1:10" x14ac:dyDescent="0.25">
      <c r="A74" s="28">
        <v>1</v>
      </c>
      <c r="B74" s="54" t="s">
        <v>89</v>
      </c>
      <c r="C74" s="55">
        <v>81103.009999999995</v>
      </c>
      <c r="D74" s="47"/>
      <c r="E74" s="48">
        <v>119.95</v>
      </c>
      <c r="F74" s="48"/>
      <c r="G74" s="49">
        <f t="shared" si="4"/>
        <v>119.95</v>
      </c>
    </row>
    <row r="75" spans="1:10" x14ac:dyDescent="0.25">
      <c r="A75" s="28">
        <v>1</v>
      </c>
      <c r="B75" s="51" t="s">
        <v>90</v>
      </c>
      <c r="C75" s="44">
        <v>93001.01</v>
      </c>
      <c r="D75" s="39"/>
      <c r="E75" s="24">
        <v>119.95</v>
      </c>
      <c r="F75" s="24"/>
      <c r="G75" s="40">
        <f t="shared" si="4"/>
        <v>119.95</v>
      </c>
    </row>
    <row r="76" spans="1:10" hidden="1" x14ac:dyDescent="0.25">
      <c r="A76" s="20"/>
      <c r="B76" s="54" t="s">
        <v>91</v>
      </c>
      <c r="C76" s="55">
        <v>93002.01</v>
      </c>
      <c r="D76" s="47"/>
      <c r="E76" s="48">
        <v>449.95</v>
      </c>
      <c r="F76" s="48">
        <v>20</v>
      </c>
      <c r="G76" s="49">
        <f t="shared" si="4"/>
        <v>0</v>
      </c>
    </row>
    <row r="77" spans="1:10" hidden="1" x14ac:dyDescent="0.25">
      <c r="A77" s="20"/>
      <c r="B77" s="54" t="s">
        <v>92</v>
      </c>
      <c r="C77" s="55">
        <v>93002.01</v>
      </c>
      <c r="D77" s="47"/>
      <c r="E77" s="48">
        <v>524.95000000000005</v>
      </c>
      <c r="F77" s="48">
        <v>20</v>
      </c>
      <c r="G77" s="49">
        <f t="shared" si="4"/>
        <v>0</v>
      </c>
    </row>
    <row r="78" spans="1:10" x14ac:dyDescent="0.25">
      <c r="A78" s="112" t="s">
        <v>93</v>
      </c>
      <c r="B78" s="113"/>
      <c r="C78" s="113"/>
      <c r="D78" s="113"/>
      <c r="E78" s="113"/>
      <c r="F78" s="113"/>
      <c r="G78" s="114"/>
    </row>
    <row r="79" spans="1:10" ht="18" hidden="1" customHeight="1" x14ac:dyDescent="0.25">
      <c r="A79" s="20"/>
      <c r="B79" s="37" t="s">
        <v>94</v>
      </c>
      <c r="C79" s="38">
        <v>77256.009999999995</v>
      </c>
      <c r="D79" s="23" t="s">
        <v>95</v>
      </c>
      <c r="E79" s="24">
        <v>69.95</v>
      </c>
      <c r="F79" s="24">
        <v>20</v>
      </c>
      <c r="G79" s="40">
        <f t="shared" ref="G79:G97" si="5">A79*SUM(E79:F79)</f>
        <v>0</v>
      </c>
    </row>
    <row r="80" spans="1:10" ht="33" customHeight="1" x14ac:dyDescent="0.25">
      <c r="A80" s="28"/>
      <c r="B80" s="37" t="s">
        <v>96</v>
      </c>
      <c r="C80" s="38">
        <v>77256.009999999995</v>
      </c>
      <c r="D80" s="23" t="s">
        <v>235</v>
      </c>
      <c r="E80" s="24">
        <v>159.94999999999999</v>
      </c>
      <c r="F80" s="24">
        <v>20</v>
      </c>
      <c r="G80" s="40">
        <f t="shared" si="5"/>
        <v>0</v>
      </c>
    </row>
    <row r="81" spans="1:7" ht="18" hidden="1" customHeight="1" x14ac:dyDescent="0.25">
      <c r="A81" s="20"/>
      <c r="B81" s="37" t="s">
        <v>98</v>
      </c>
      <c r="C81" s="38">
        <v>81300</v>
      </c>
      <c r="D81" s="23" t="s">
        <v>99</v>
      </c>
      <c r="E81" s="24">
        <v>79.959999999999994</v>
      </c>
      <c r="F81" s="24">
        <v>20</v>
      </c>
      <c r="G81" s="40">
        <f t="shared" si="5"/>
        <v>0</v>
      </c>
    </row>
    <row r="82" spans="1:7" ht="18" hidden="1" customHeight="1" x14ac:dyDescent="0.25">
      <c r="A82" s="20"/>
      <c r="B82" s="37" t="s">
        <v>100</v>
      </c>
      <c r="C82" s="38">
        <v>77256.009999999995</v>
      </c>
      <c r="D82" s="23" t="s">
        <v>101</v>
      </c>
      <c r="E82" s="24">
        <v>129.94999999999999</v>
      </c>
      <c r="F82" s="24">
        <v>20</v>
      </c>
      <c r="G82" s="40">
        <f t="shared" si="5"/>
        <v>0</v>
      </c>
    </row>
    <row r="83" spans="1:7" hidden="1" x14ac:dyDescent="0.25">
      <c r="A83" s="20"/>
      <c r="B83" s="37" t="s">
        <v>102</v>
      </c>
      <c r="C83" s="38"/>
      <c r="D83" s="23" t="s">
        <v>95</v>
      </c>
      <c r="E83" s="24">
        <f>129.95</f>
        <v>129.94999999999999</v>
      </c>
      <c r="F83" s="24">
        <v>20</v>
      </c>
      <c r="G83" s="40">
        <f t="shared" si="5"/>
        <v>0</v>
      </c>
    </row>
    <row r="84" spans="1:7" hidden="1" x14ac:dyDescent="0.25">
      <c r="A84" s="20"/>
      <c r="B84" s="37" t="s">
        <v>103</v>
      </c>
      <c r="C84" s="38"/>
      <c r="D84" s="23" t="s">
        <v>95</v>
      </c>
      <c r="E84" s="24">
        <v>139.94999999999999</v>
      </c>
      <c r="F84" s="24">
        <v>20</v>
      </c>
      <c r="G84" s="40">
        <f t="shared" si="5"/>
        <v>0</v>
      </c>
    </row>
    <row r="85" spans="1:7" ht="30" x14ac:dyDescent="0.25">
      <c r="A85" s="20"/>
      <c r="B85" s="37" t="s">
        <v>104</v>
      </c>
      <c r="C85" s="38">
        <v>77310.009999999995</v>
      </c>
      <c r="D85" s="23" t="s">
        <v>105</v>
      </c>
      <c r="E85" s="24">
        <v>197.95</v>
      </c>
      <c r="F85" s="24">
        <v>20</v>
      </c>
      <c r="G85" s="40">
        <f t="shared" si="5"/>
        <v>0</v>
      </c>
    </row>
    <row r="86" spans="1:7" ht="30" x14ac:dyDescent="0.25">
      <c r="A86" s="28"/>
      <c r="B86" s="37" t="s">
        <v>106</v>
      </c>
      <c r="C86" s="38">
        <v>77310.009999999995</v>
      </c>
      <c r="D86" s="23" t="s">
        <v>105</v>
      </c>
      <c r="E86" s="24">
        <v>223.95</v>
      </c>
      <c r="F86" s="24">
        <v>20</v>
      </c>
      <c r="G86" s="40">
        <f t="shared" si="5"/>
        <v>0</v>
      </c>
    </row>
    <row r="87" spans="1:7" ht="30" x14ac:dyDescent="0.25">
      <c r="A87" s="30">
        <v>2</v>
      </c>
      <c r="B87" s="37" t="s">
        <v>107</v>
      </c>
      <c r="C87" s="38">
        <v>77310.009999999995</v>
      </c>
      <c r="D87" s="23" t="s">
        <v>105</v>
      </c>
      <c r="E87" s="24">
        <v>241.95</v>
      </c>
      <c r="F87" s="24">
        <v>20</v>
      </c>
      <c r="G87" s="40">
        <f t="shared" si="5"/>
        <v>523.9</v>
      </c>
    </row>
    <row r="88" spans="1:7" x14ac:dyDescent="0.25">
      <c r="A88" s="20"/>
      <c r="B88" s="56" t="s">
        <v>108</v>
      </c>
      <c r="C88" s="57">
        <v>77312.009999999995</v>
      </c>
      <c r="D88" s="23" t="s">
        <v>109</v>
      </c>
      <c r="E88" s="24">
        <v>233.95</v>
      </c>
      <c r="F88" s="24">
        <v>20</v>
      </c>
      <c r="G88" s="26">
        <f t="shared" si="5"/>
        <v>0</v>
      </c>
    </row>
    <row r="89" spans="1:7" x14ac:dyDescent="0.25">
      <c r="A89" s="20"/>
      <c r="B89" s="56" t="s">
        <v>110</v>
      </c>
      <c r="C89" s="57">
        <v>77312.009999999995</v>
      </c>
      <c r="D89" s="23" t="s">
        <v>109</v>
      </c>
      <c r="E89" s="24">
        <v>259.95</v>
      </c>
      <c r="F89" s="24">
        <v>20</v>
      </c>
      <c r="G89" s="26">
        <f t="shared" si="5"/>
        <v>0</v>
      </c>
    </row>
    <row r="90" spans="1:7" x14ac:dyDescent="0.25">
      <c r="A90" s="20"/>
      <c r="B90" s="56" t="s">
        <v>111</v>
      </c>
      <c r="C90" s="57">
        <v>77315.009999999995</v>
      </c>
      <c r="D90" s="23" t="s">
        <v>109</v>
      </c>
      <c r="E90" s="24">
        <v>246.5</v>
      </c>
      <c r="F90" s="24">
        <v>20</v>
      </c>
      <c r="G90" s="26">
        <f t="shared" si="5"/>
        <v>0</v>
      </c>
    </row>
    <row r="91" spans="1:7" x14ac:dyDescent="0.25">
      <c r="A91" s="20"/>
      <c r="B91" s="56" t="s">
        <v>112</v>
      </c>
      <c r="C91" s="57">
        <v>77315.009999999995</v>
      </c>
      <c r="D91" s="23" t="s">
        <v>109</v>
      </c>
      <c r="E91" s="24">
        <v>272.5</v>
      </c>
      <c r="F91" s="24">
        <v>20</v>
      </c>
      <c r="G91" s="26">
        <f t="shared" si="5"/>
        <v>0</v>
      </c>
    </row>
    <row r="92" spans="1:7" x14ac:dyDescent="0.25">
      <c r="A92" s="20"/>
      <c r="B92" s="56" t="s">
        <v>113</v>
      </c>
      <c r="C92" s="58">
        <v>77208.009999999995</v>
      </c>
      <c r="D92" s="23" t="s">
        <v>114</v>
      </c>
      <c r="E92" s="24">
        <v>411.95</v>
      </c>
      <c r="F92" s="24">
        <v>85</v>
      </c>
      <c r="G92" s="26">
        <f t="shared" si="5"/>
        <v>0</v>
      </c>
    </row>
    <row r="93" spans="1:7" x14ac:dyDescent="0.25">
      <c r="A93" s="20"/>
      <c r="B93" s="56" t="s">
        <v>115</v>
      </c>
      <c r="C93" s="58">
        <v>77208.009999999995</v>
      </c>
      <c r="D93" s="23" t="s">
        <v>114</v>
      </c>
      <c r="E93" s="24">
        <v>431.95</v>
      </c>
      <c r="F93" s="24">
        <v>85</v>
      </c>
      <c r="G93" s="26">
        <f t="shared" si="5"/>
        <v>0</v>
      </c>
    </row>
    <row r="94" spans="1:7" x14ac:dyDescent="0.25">
      <c r="A94" s="20"/>
      <c r="B94" s="56" t="s">
        <v>116</v>
      </c>
      <c r="C94" s="58">
        <v>77208.009999999995</v>
      </c>
      <c r="D94" s="23" t="s">
        <v>114</v>
      </c>
      <c r="E94" s="24">
        <v>451.95</v>
      </c>
      <c r="F94" s="24">
        <v>85</v>
      </c>
      <c r="G94" s="26">
        <f t="shared" si="5"/>
        <v>0</v>
      </c>
    </row>
    <row r="95" spans="1:7" x14ac:dyDescent="0.25">
      <c r="A95" s="20"/>
      <c r="B95" s="56" t="s">
        <v>117</v>
      </c>
      <c r="C95" s="58">
        <v>77208.009999999995</v>
      </c>
      <c r="D95" s="23" t="s">
        <v>114</v>
      </c>
      <c r="E95" s="24">
        <v>481.95</v>
      </c>
      <c r="F95" s="24">
        <v>85</v>
      </c>
      <c r="G95" s="26">
        <f t="shared" si="5"/>
        <v>0</v>
      </c>
    </row>
    <row r="96" spans="1:7" hidden="1" x14ac:dyDescent="0.25">
      <c r="A96" s="20"/>
      <c r="B96" s="56" t="s">
        <v>118</v>
      </c>
      <c r="C96" s="58">
        <v>77276.009999999995</v>
      </c>
      <c r="D96" s="23" t="s">
        <v>119</v>
      </c>
      <c r="E96" s="24">
        <v>74.95</v>
      </c>
      <c r="F96" s="24">
        <v>12</v>
      </c>
      <c r="G96" s="26">
        <f t="shared" si="5"/>
        <v>0</v>
      </c>
    </row>
    <row r="97" spans="1:7" hidden="1" x14ac:dyDescent="0.25">
      <c r="A97" s="20"/>
      <c r="B97" s="56" t="s">
        <v>120</v>
      </c>
      <c r="C97" s="58">
        <v>77276.009999999995</v>
      </c>
      <c r="D97" s="23" t="s">
        <v>119</v>
      </c>
      <c r="E97" s="24">
        <v>94.95</v>
      </c>
      <c r="F97" s="24">
        <v>12</v>
      </c>
      <c r="G97" s="26">
        <f t="shared" si="5"/>
        <v>0</v>
      </c>
    </row>
    <row r="98" spans="1:7" x14ac:dyDescent="0.25">
      <c r="A98" s="59"/>
      <c r="B98" s="60"/>
      <c r="C98" s="61"/>
      <c r="D98" s="62"/>
      <c r="E98" s="63"/>
      <c r="F98" s="63"/>
      <c r="G98" s="64"/>
    </row>
    <row r="99" spans="1:7" x14ac:dyDescent="0.25">
      <c r="A99" s="112" t="s">
        <v>121</v>
      </c>
      <c r="B99" s="113"/>
      <c r="C99" s="113"/>
      <c r="D99" s="113"/>
      <c r="E99" s="113"/>
      <c r="F99" s="113"/>
      <c r="G99" s="114"/>
    </row>
    <row r="100" spans="1:7" x14ac:dyDescent="0.25">
      <c r="A100" s="28">
        <v>2</v>
      </c>
      <c r="B100" s="56" t="s">
        <v>122</v>
      </c>
      <c r="C100" s="57">
        <v>75001.009999999995</v>
      </c>
      <c r="D100" s="23" t="s">
        <v>123</v>
      </c>
      <c r="E100" s="24">
        <v>94.95</v>
      </c>
      <c r="F100" s="24">
        <v>0</v>
      </c>
      <c r="G100" s="26">
        <f t="shared" ref="G100:G106" si="6">A100*SUM(E100:F100)</f>
        <v>189.9</v>
      </c>
    </row>
    <row r="101" spans="1:7" x14ac:dyDescent="0.25">
      <c r="A101" s="20"/>
      <c r="B101" s="56" t="s">
        <v>124</v>
      </c>
      <c r="C101" s="57">
        <v>77300.009999999995</v>
      </c>
      <c r="D101" s="23" t="s">
        <v>114</v>
      </c>
      <c r="E101" s="24">
        <v>109.95</v>
      </c>
      <c r="F101" s="24">
        <v>0</v>
      </c>
      <c r="G101" s="26">
        <f t="shared" si="6"/>
        <v>0</v>
      </c>
    </row>
    <row r="102" spans="1:7" x14ac:dyDescent="0.25">
      <c r="A102" s="20"/>
      <c r="B102" s="56" t="s">
        <v>125</v>
      </c>
      <c r="C102" s="57">
        <v>77302.009999999995</v>
      </c>
      <c r="D102" s="23" t="s">
        <v>114</v>
      </c>
      <c r="E102" s="24">
        <v>109.95</v>
      </c>
      <c r="F102" s="24">
        <v>0</v>
      </c>
      <c r="G102" s="26">
        <f t="shared" si="6"/>
        <v>0</v>
      </c>
    </row>
    <row r="103" spans="1:7" x14ac:dyDescent="0.25">
      <c r="A103" s="20"/>
      <c r="B103" s="65" t="s">
        <v>126</v>
      </c>
      <c r="C103" s="46">
        <v>77317.009999999995</v>
      </c>
      <c r="D103" s="47" t="s">
        <v>114</v>
      </c>
      <c r="E103" s="48">
        <v>109.95</v>
      </c>
      <c r="F103" s="48">
        <v>0</v>
      </c>
      <c r="G103" s="49">
        <f t="shared" si="6"/>
        <v>0</v>
      </c>
    </row>
    <row r="104" spans="1:7" s="69" customFormat="1" x14ac:dyDescent="0.25">
      <c r="A104" s="66"/>
      <c r="B104" s="45" t="s">
        <v>127</v>
      </c>
      <c r="C104" s="46">
        <v>77290.02</v>
      </c>
      <c r="D104" s="47" t="s">
        <v>114</v>
      </c>
      <c r="E104" s="48">
        <v>104.95</v>
      </c>
      <c r="F104" s="67">
        <v>0</v>
      </c>
      <c r="G104" s="68">
        <f>A104*SUM(E104:F104)</f>
        <v>0</v>
      </c>
    </row>
    <row r="105" spans="1:7" x14ac:dyDescent="0.25">
      <c r="A105" s="20"/>
      <c r="B105" s="70" t="s">
        <v>128</v>
      </c>
      <c r="C105" s="57">
        <v>77281.009999999995</v>
      </c>
      <c r="D105" s="23" t="s">
        <v>114</v>
      </c>
      <c r="E105" s="24">
        <v>89.95</v>
      </c>
      <c r="F105" s="24">
        <v>0</v>
      </c>
      <c r="G105" s="26">
        <f t="shared" si="6"/>
        <v>0</v>
      </c>
    </row>
    <row r="106" spans="1:7" x14ac:dyDescent="0.25">
      <c r="A106" s="20"/>
      <c r="B106" s="70" t="s">
        <v>129</v>
      </c>
      <c r="C106" s="57">
        <v>77284.02</v>
      </c>
      <c r="D106" s="23" t="s">
        <v>114</v>
      </c>
      <c r="E106" s="24">
        <v>174.95</v>
      </c>
      <c r="F106" s="24">
        <v>0</v>
      </c>
      <c r="G106" s="26">
        <f t="shared" si="6"/>
        <v>0</v>
      </c>
    </row>
    <row r="107" spans="1:7" x14ac:dyDescent="0.25">
      <c r="A107" s="112" t="s">
        <v>130</v>
      </c>
      <c r="B107" s="113"/>
      <c r="C107" s="113"/>
      <c r="D107" s="113"/>
      <c r="E107" s="113"/>
      <c r="F107" s="113"/>
      <c r="G107" s="114"/>
    </row>
    <row r="108" spans="1:7" x14ac:dyDescent="0.25">
      <c r="A108" s="28">
        <v>2</v>
      </c>
      <c r="B108" s="56" t="s">
        <v>131</v>
      </c>
      <c r="C108" s="57" t="s">
        <v>132</v>
      </c>
      <c r="D108" s="23" t="s">
        <v>114</v>
      </c>
      <c r="E108" s="24">
        <v>24.95</v>
      </c>
      <c r="F108" s="24">
        <v>0</v>
      </c>
      <c r="G108" s="26">
        <f t="shared" ref="G108:G123" si="7">A108*SUM(E108:F108)</f>
        <v>49.9</v>
      </c>
    </row>
    <row r="109" spans="1:7" x14ac:dyDescent="0.25">
      <c r="A109" s="20"/>
      <c r="B109" s="56" t="s">
        <v>133</v>
      </c>
      <c r="C109" s="57" t="s">
        <v>134</v>
      </c>
      <c r="D109" s="23" t="s">
        <v>114</v>
      </c>
      <c r="E109" s="24">
        <v>26.95</v>
      </c>
      <c r="F109" s="24">
        <v>0</v>
      </c>
      <c r="G109" s="26">
        <f t="shared" si="7"/>
        <v>0</v>
      </c>
    </row>
    <row r="110" spans="1:7" x14ac:dyDescent="0.25">
      <c r="A110" s="20"/>
      <c r="B110" s="56" t="s">
        <v>135</v>
      </c>
      <c r="C110" s="57">
        <v>77406.009999999995</v>
      </c>
      <c r="D110" s="23" t="s">
        <v>114</v>
      </c>
      <c r="E110" s="24">
        <v>18.5</v>
      </c>
      <c r="F110" s="24">
        <v>0</v>
      </c>
      <c r="G110" s="26">
        <f t="shared" si="7"/>
        <v>0</v>
      </c>
    </row>
    <row r="111" spans="1:7" x14ac:dyDescent="0.25">
      <c r="A111" s="20"/>
      <c r="B111" s="56" t="s">
        <v>136</v>
      </c>
      <c r="C111" s="57">
        <v>77405.009999999995</v>
      </c>
      <c r="D111" s="23" t="s">
        <v>114</v>
      </c>
      <c r="E111" s="24">
        <v>6</v>
      </c>
      <c r="F111" s="24">
        <v>0</v>
      </c>
      <c r="G111" s="26">
        <f t="shared" si="7"/>
        <v>0</v>
      </c>
    </row>
    <row r="112" spans="1:7" x14ac:dyDescent="0.25">
      <c r="A112" s="105">
        <v>2</v>
      </c>
      <c r="B112" s="37" t="s">
        <v>137</v>
      </c>
      <c r="C112" s="38" t="s">
        <v>138</v>
      </c>
      <c r="D112" s="23" t="s">
        <v>114</v>
      </c>
      <c r="E112" s="24">
        <v>26.95</v>
      </c>
      <c r="F112" s="24">
        <v>0</v>
      </c>
      <c r="G112" s="40">
        <f t="shared" si="7"/>
        <v>53.9</v>
      </c>
    </row>
    <row r="113" spans="1:7" x14ac:dyDescent="0.25">
      <c r="A113" s="36"/>
      <c r="B113" s="37" t="s">
        <v>139</v>
      </c>
      <c r="C113" s="38">
        <v>77304.009999999995</v>
      </c>
      <c r="D113" s="23" t="s">
        <v>114</v>
      </c>
      <c r="E113" s="24">
        <v>109.95</v>
      </c>
      <c r="F113" s="24">
        <v>0</v>
      </c>
      <c r="G113" s="40">
        <f t="shared" si="7"/>
        <v>0</v>
      </c>
    </row>
    <row r="114" spans="1:7" x14ac:dyDescent="0.25">
      <c r="A114" s="105">
        <v>1</v>
      </c>
      <c r="B114" s="37" t="s">
        <v>140</v>
      </c>
      <c r="C114" s="38">
        <v>77407.070000000007</v>
      </c>
      <c r="D114" s="39"/>
      <c r="E114" s="24">
        <f>57.95*2</f>
        <v>115.9</v>
      </c>
      <c r="F114" s="24">
        <v>0</v>
      </c>
      <c r="G114" s="40">
        <f t="shared" si="7"/>
        <v>115.9</v>
      </c>
    </row>
    <row r="115" spans="1:7" x14ac:dyDescent="0.25">
      <c r="A115" s="36"/>
      <c r="B115" s="37" t="s">
        <v>141</v>
      </c>
      <c r="C115" s="38">
        <v>77407.070000000007</v>
      </c>
      <c r="D115" s="39"/>
      <c r="E115" s="24">
        <v>129.9</v>
      </c>
      <c r="F115" s="24">
        <v>0</v>
      </c>
      <c r="G115" s="40">
        <f t="shared" si="7"/>
        <v>0</v>
      </c>
    </row>
    <row r="116" spans="1:7" x14ac:dyDescent="0.25">
      <c r="A116" s="36"/>
      <c r="B116" s="37" t="s">
        <v>142</v>
      </c>
      <c r="C116" s="38">
        <v>77409.009999999995</v>
      </c>
      <c r="D116" s="39"/>
      <c r="E116" s="24">
        <f>71.95*2</f>
        <v>143.9</v>
      </c>
      <c r="F116" s="24">
        <v>0</v>
      </c>
      <c r="G116" s="40">
        <f t="shared" si="7"/>
        <v>0</v>
      </c>
    </row>
    <row r="117" spans="1:7" x14ac:dyDescent="0.25">
      <c r="A117" s="105">
        <v>1</v>
      </c>
      <c r="B117" s="45" t="s">
        <v>143</v>
      </c>
      <c r="C117" s="46" t="s">
        <v>144</v>
      </c>
      <c r="D117" s="47"/>
      <c r="E117" s="48">
        <v>6.95</v>
      </c>
      <c r="F117" s="48">
        <v>0</v>
      </c>
      <c r="G117" s="49">
        <f t="shared" si="7"/>
        <v>6.95</v>
      </c>
    </row>
    <row r="118" spans="1:7" x14ac:dyDescent="0.25">
      <c r="A118" s="36"/>
      <c r="B118" s="37" t="s">
        <v>145</v>
      </c>
      <c r="C118" s="38">
        <v>77400.009999999995</v>
      </c>
      <c r="D118" s="39"/>
      <c r="E118" s="24">
        <v>1.5</v>
      </c>
      <c r="F118" s="24">
        <v>0</v>
      </c>
      <c r="G118" s="40">
        <f t="shared" si="7"/>
        <v>0</v>
      </c>
    </row>
    <row r="119" spans="1:7" x14ac:dyDescent="0.25">
      <c r="A119" s="36"/>
      <c r="B119" s="37" t="s">
        <v>146</v>
      </c>
      <c r="C119" s="38">
        <v>77420.009999999995</v>
      </c>
      <c r="D119" s="39"/>
      <c r="E119" s="24">
        <v>49.95</v>
      </c>
      <c r="F119" s="24">
        <v>0</v>
      </c>
      <c r="G119" s="40">
        <f t="shared" si="7"/>
        <v>0</v>
      </c>
    </row>
    <row r="120" spans="1:7" x14ac:dyDescent="0.25">
      <c r="A120" s="36"/>
      <c r="B120" s="37" t="s">
        <v>147</v>
      </c>
      <c r="C120" s="38">
        <v>77420.009999999995</v>
      </c>
      <c r="D120" s="39"/>
      <c r="E120" s="24">
        <v>55.95</v>
      </c>
      <c r="F120" s="24">
        <v>0</v>
      </c>
      <c r="G120" s="40">
        <f t="shared" si="7"/>
        <v>0</v>
      </c>
    </row>
    <row r="121" spans="1:7" x14ac:dyDescent="0.25">
      <c r="A121" s="36"/>
      <c r="B121" s="37" t="s">
        <v>148</v>
      </c>
      <c r="C121" s="38">
        <v>77431.02</v>
      </c>
      <c r="D121" s="39"/>
      <c r="E121" s="24">
        <v>25.95</v>
      </c>
      <c r="F121" s="24">
        <v>0</v>
      </c>
      <c r="G121" s="40">
        <f t="shared" si="7"/>
        <v>0</v>
      </c>
    </row>
    <row r="122" spans="1:7" x14ac:dyDescent="0.25">
      <c r="A122" s="36"/>
      <c r="B122" s="37" t="s">
        <v>149</v>
      </c>
      <c r="C122" s="38">
        <v>77432.009999999995</v>
      </c>
      <c r="D122" s="39"/>
      <c r="E122" s="24">
        <v>25.95</v>
      </c>
      <c r="F122" s="24">
        <v>0</v>
      </c>
      <c r="G122" s="40">
        <f t="shared" si="7"/>
        <v>0</v>
      </c>
    </row>
    <row r="123" spans="1:7" x14ac:dyDescent="0.25">
      <c r="A123" s="20"/>
      <c r="B123" s="56"/>
      <c r="C123" s="57"/>
      <c r="D123" s="23"/>
      <c r="E123" s="24"/>
      <c r="F123" s="24"/>
      <c r="G123" s="26">
        <f t="shared" si="7"/>
        <v>0</v>
      </c>
    </row>
    <row r="124" spans="1:7" x14ac:dyDescent="0.25">
      <c r="A124" s="112" t="s">
        <v>150</v>
      </c>
      <c r="B124" s="113"/>
      <c r="C124" s="113"/>
      <c r="D124" s="113"/>
      <c r="E124" s="113"/>
      <c r="F124" s="113"/>
      <c r="G124" s="114"/>
    </row>
    <row r="125" spans="1:7" x14ac:dyDescent="0.25">
      <c r="A125" s="36"/>
      <c r="B125" s="71" t="s">
        <v>151</v>
      </c>
      <c r="C125" s="55" t="s">
        <v>152</v>
      </c>
      <c r="D125" s="55"/>
      <c r="E125" s="48">
        <v>294.95</v>
      </c>
      <c r="F125" s="48"/>
      <c r="G125" s="49">
        <f t="shared" ref="G125:G131" si="8">A125*SUM(E125:F125)</f>
        <v>0</v>
      </c>
    </row>
    <row r="126" spans="1:7" hidden="1" x14ac:dyDescent="0.25">
      <c r="A126" s="36"/>
      <c r="B126" s="45" t="s">
        <v>153</v>
      </c>
      <c r="C126" s="46" t="s">
        <v>154</v>
      </c>
      <c r="D126" s="55"/>
      <c r="E126" s="48">
        <v>154.94999999999999</v>
      </c>
      <c r="F126" s="48"/>
      <c r="G126" s="49">
        <f t="shared" si="8"/>
        <v>0</v>
      </c>
    </row>
    <row r="127" spans="1:7" hidden="1" x14ac:dyDescent="0.25">
      <c r="A127" s="36"/>
      <c r="B127" s="45" t="s">
        <v>155</v>
      </c>
      <c r="C127" s="46"/>
      <c r="D127" s="55"/>
      <c r="E127" s="48">
        <v>6</v>
      </c>
      <c r="F127" s="48"/>
      <c r="G127" s="49">
        <f t="shared" si="8"/>
        <v>0</v>
      </c>
    </row>
    <row r="128" spans="1:7" hidden="1" x14ac:dyDescent="0.25">
      <c r="A128" s="36"/>
      <c r="B128" s="45" t="s">
        <v>156</v>
      </c>
      <c r="C128" s="46"/>
      <c r="D128" s="55" t="s">
        <v>114</v>
      </c>
      <c r="E128" s="48">
        <v>1.95</v>
      </c>
      <c r="F128" s="48"/>
      <c r="G128" s="49">
        <f t="shared" si="8"/>
        <v>0</v>
      </c>
    </row>
    <row r="129" spans="1:7" x14ac:dyDescent="0.25">
      <c r="A129" s="36"/>
      <c r="B129" s="45" t="s">
        <v>157</v>
      </c>
      <c r="C129" s="46" t="s">
        <v>158</v>
      </c>
      <c r="D129" s="55" t="s">
        <v>101</v>
      </c>
      <c r="E129" s="48">
        <v>0.45</v>
      </c>
      <c r="F129" s="48"/>
      <c r="G129" s="49">
        <f t="shared" si="8"/>
        <v>0</v>
      </c>
    </row>
    <row r="130" spans="1:7" x14ac:dyDescent="0.25">
      <c r="A130" s="20"/>
      <c r="B130" s="51" t="s">
        <v>159</v>
      </c>
      <c r="C130" s="44">
        <v>93100.01</v>
      </c>
      <c r="D130" s="39"/>
      <c r="E130" s="24">
        <v>114.95</v>
      </c>
      <c r="F130" s="24"/>
      <c r="G130" s="40">
        <f t="shared" si="8"/>
        <v>0</v>
      </c>
    </row>
    <row r="131" spans="1:7" x14ac:dyDescent="0.25">
      <c r="A131" s="36"/>
      <c r="B131" s="37"/>
      <c r="C131" s="38" t="s">
        <v>72</v>
      </c>
      <c r="D131" s="44"/>
      <c r="E131" s="24"/>
      <c r="F131" s="24"/>
      <c r="G131" s="40">
        <f t="shared" si="8"/>
        <v>0</v>
      </c>
    </row>
    <row r="132" spans="1:7" x14ac:dyDescent="0.25">
      <c r="A132" s="112" t="s">
        <v>160</v>
      </c>
      <c r="B132" s="113"/>
      <c r="C132" s="113"/>
      <c r="D132" s="113"/>
      <c r="E132" s="113"/>
      <c r="F132" s="113"/>
      <c r="G132" s="114"/>
    </row>
    <row r="133" spans="1:7" x14ac:dyDescent="0.25">
      <c r="A133" s="36"/>
      <c r="B133" s="37" t="s">
        <v>161</v>
      </c>
      <c r="C133" s="38">
        <v>55077.01</v>
      </c>
      <c r="D133" s="44" t="s">
        <v>162</v>
      </c>
      <c r="E133" s="24">
        <v>499.95</v>
      </c>
      <c r="F133" s="24">
        <v>40</v>
      </c>
      <c r="G133" s="40">
        <f t="shared" ref="G133:G141" si="9">A133*SUM(E133:F133)</f>
        <v>0</v>
      </c>
    </row>
    <row r="134" spans="1:7" x14ac:dyDescent="0.25">
      <c r="A134" s="36"/>
      <c r="B134" s="37" t="s">
        <v>163</v>
      </c>
      <c r="C134" s="38">
        <v>55077.01</v>
      </c>
      <c r="D134" s="44" t="s">
        <v>164</v>
      </c>
      <c r="E134" s="24">
        <v>499.95</v>
      </c>
      <c r="F134" s="24">
        <v>40</v>
      </c>
      <c r="G134" s="40">
        <f t="shared" si="9"/>
        <v>0</v>
      </c>
    </row>
    <row r="135" spans="1:7" x14ac:dyDescent="0.25">
      <c r="A135" s="105">
        <v>1</v>
      </c>
      <c r="B135" s="45" t="s">
        <v>165</v>
      </c>
      <c r="C135" s="46">
        <v>93000.01</v>
      </c>
      <c r="D135" s="55"/>
      <c r="E135" s="48">
        <v>104.95</v>
      </c>
      <c r="F135" s="48">
        <v>0</v>
      </c>
      <c r="G135" s="49">
        <f t="shared" si="9"/>
        <v>104.95</v>
      </c>
    </row>
    <row r="136" spans="1:7" x14ac:dyDescent="0.25">
      <c r="A136" s="105">
        <v>1</v>
      </c>
      <c r="B136" s="45" t="s">
        <v>166</v>
      </c>
      <c r="C136" s="46">
        <v>92997.01</v>
      </c>
      <c r="D136" s="55"/>
      <c r="E136" s="48">
        <v>104.95</v>
      </c>
      <c r="F136" s="48">
        <v>0</v>
      </c>
      <c r="G136" s="49">
        <f t="shared" si="9"/>
        <v>104.95</v>
      </c>
    </row>
    <row r="137" spans="1:7" x14ac:dyDescent="0.25">
      <c r="A137" s="36"/>
      <c r="B137" s="45" t="s">
        <v>167</v>
      </c>
      <c r="C137" s="46">
        <v>92997.01</v>
      </c>
      <c r="D137" s="55"/>
      <c r="E137" s="48">
        <v>109.95</v>
      </c>
      <c r="F137" s="48">
        <v>0</v>
      </c>
      <c r="G137" s="49">
        <f t="shared" si="9"/>
        <v>0</v>
      </c>
    </row>
    <row r="138" spans="1:7" x14ac:dyDescent="0.25">
      <c r="A138" s="36"/>
      <c r="B138" s="45" t="s">
        <v>168</v>
      </c>
      <c r="C138" s="46">
        <v>55087.01</v>
      </c>
      <c r="D138" s="55" t="s">
        <v>169</v>
      </c>
      <c r="E138" s="48">
        <v>75.95</v>
      </c>
      <c r="F138" s="48">
        <v>0</v>
      </c>
      <c r="G138" s="49">
        <f t="shared" si="9"/>
        <v>0</v>
      </c>
    </row>
    <row r="139" spans="1:7" x14ac:dyDescent="0.25">
      <c r="A139" s="36"/>
      <c r="B139" s="37" t="s">
        <v>170</v>
      </c>
      <c r="C139" s="38">
        <v>37978.01</v>
      </c>
      <c r="D139" s="44" t="s">
        <v>171</v>
      </c>
      <c r="E139" s="24">
        <v>17.95</v>
      </c>
      <c r="F139" s="24">
        <v>8</v>
      </c>
      <c r="G139" s="40">
        <f t="shared" si="9"/>
        <v>0</v>
      </c>
    </row>
    <row r="140" spans="1:7" x14ac:dyDescent="0.25">
      <c r="A140" s="36"/>
      <c r="B140" s="37" t="s">
        <v>172</v>
      </c>
      <c r="C140" s="38">
        <v>37978.01</v>
      </c>
      <c r="D140" s="44" t="s">
        <v>171</v>
      </c>
      <c r="E140" s="24">
        <v>26.95</v>
      </c>
      <c r="F140" s="24">
        <v>8</v>
      </c>
      <c r="G140" s="40">
        <f t="shared" si="9"/>
        <v>0</v>
      </c>
    </row>
    <row r="141" spans="1:7" x14ac:dyDescent="0.25">
      <c r="A141" s="36"/>
      <c r="B141" s="37"/>
      <c r="C141" s="38"/>
      <c r="D141" s="44"/>
      <c r="E141" s="24"/>
      <c r="F141" s="24"/>
      <c r="G141" s="40">
        <f t="shared" si="9"/>
        <v>0</v>
      </c>
    </row>
    <row r="142" spans="1:7" x14ac:dyDescent="0.25">
      <c r="A142" s="112" t="s">
        <v>173</v>
      </c>
      <c r="B142" s="113"/>
      <c r="C142" s="113"/>
      <c r="D142" s="113"/>
      <c r="E142" s="113"/>
      <c r="F142" s="113"/>
      <c r="G142" s="114"/>
    </row>
    <row r="143" spans="1:7" hidden="1" x14ac:dyDescent="0.25">
      <c r="A143" s="36"/>
      <c r="B143" s="37" t="s">
        <v>174</v>
      </c>
      <c r="C143" s="38">
        <v>77106.009999999995</v>
      </c>
      <c r="D143" s="44" t="s">
        <v>175</v>
      </c>
      <c r="E143" s="24">
        <v>26.95</v>
      </c>
      <c r="F143" s="24">
        <v>8</v>
      </c>
      <c r="G143" s="40">
        <f t="shared" ref="G143:G172" si="10">A143*SUM(E143:F143)</f>
        <v>0</v>
      </c>
    </row>
    <row r="144" spans="1:7" hidden="1" x14ac:dyDescent="0.25">
      <c r="A144" s="36"/>
      <c r="B144" s="37" t="s">
        <v>176</v>
      </c>
      <c r="C144" s="38">
        <v>75004.009999999995</v>
      </c>
      <c r="D144" s="44" t="s">
        <v>114</v>
      </c>
      <c r="E144" s="24">
        <v>24.95</v>
      </c>
      <c r="F144" s="24">
        <v>8</v>
      </c>
      <c r="G144" s="40">
        <f t="shared" si="10"/>
        <v>0</v>
      </c>
    </row>
    <row r="145" spans="1:11" ht="60" hidden="1" x14ac:dyDescent="0.25">
      <c r="A145" s="36"/>
      <c r="B145" s="37" t="s">
        <v>177</v>
      </c>
      <c r="C145" s="38">
        <v>75011.009999999995</v>
      </c>
      <c r="D145" s="39" t="s">
        <v>178</v>
      </c>
      <c r="E145" s="24">
        <v>29.95</v>
      </c>
      <c r="F145" s="24">
        <v>8</v>
      </c>
      <c r="G145" s="40">
        <f t="shared" si="10"/>
        <v>0</v>
      </c>
    </row>
    <row r="146" spans="1:11" ht="75" hidden="1" x14ac:dyDescent="0.25">
      <c r="A146" s="36"/>
      <c r="B146" s="37" t="s">
        <v>179</v>
      </c>
      <c r="C146" s="38">
        <v>71101.009999999995</v>
      </c>
      <c r="D146" s="39" t="s">
        <v>180</v>
      </c>
      <c r="E146" s="24">
        <v>49.95</v>
      </c>
      <c r="F146" s="24">
        <v>8</v>
      </c>
      <c r="G146" s="40">
        <f t="shared" si="10"/>
        <v>0</v>
      </c>
    </row>
    <row r="147" spans="1:11" ht="30" hidden="1" x14ac:dyDescent="0.25">
      <c r="A147" s="36"/>
      <c r="B147" s="37" t="s">
        <v>181</v>
      </c>
      <c r="C147" s="38">
        <v>75005.009999999995</v>
      </c>
      <c r="D147" s="39" t="s">
        <v>182</v>
      </c>
      <c r="E147" s="24">
        <v>54.95</v>
      </c>
      <c r="F147" s="24">
        <v>8</v>
      </c>
      <c r="G147" s="40">
        <f t="shared" si="10"/>
        <v>0</v>
      </c>
    </row>
    <row r="148" spans="1:11" hidden="1" x14ac:dyDescent="0.25">
      <c r="A148" s="36"/>
      <c r="B148" s="37" t="s">
        <v>183</v>
      </c>
      <c r="C148" s="38">
        <v>77105.009999999995</v>
      </c>
      <c r="D148" s="44" t="s">
        <v>184</v>
      </c>
      <c r="E148" s="24">
        <v>74.95</v>
      </c>
      <c r="F148" s="24">
        <v>8</v>
      </c>
      <c r="G148" s="40">
        <f t="shared" si="10"/>
        <v>0</v>
      </c>
    </row>
    <row r="149" spans="1:11" ht="30" hidden="1" x14ac:dyDescent="0.25">
      <c r="A149" s="36"/>
      <c r="B149" s="37" t="s">
        <v>185</v>
      </c>
      <c r="C149" s="38">
        <v>75005.009999999995</v>
      </c>
      <c r="D149" s="39" t="s">
        <v>182</v>
      </c>
      <c r="E149" s="24">
        <v>79.95</v>
      </c>
      <c r="F149" s="24">
        <v>8</v>
      </c>
      <c r="G149" s="40">
        <f t="shared" si="10"/>
        <v>0</v>
      </c>
    </row>
    <row r="150" spans="1:11" x14ac:dyDescent="0.25">
      <c r="A150" s="36"/>
      <c r="B150" s="37" t="s">
        <v>186</v>
      </c>
      <c r="C150" s="38">
        <v>45103.01</v>
      </c>
      <c r="D150" s="39" t="s">
        <v>187</v>
      </c>
      <c r="E150" s="24">
        <v>69.95</v>
      </c>
      <c r="F150" s="24">
        <v>0</v>
      </c>
      <c r="G150" s="40">
        <f t="shared" si="10"/>
        <v>0</v>
      </c>
    </row>
    <row r="151" spans="1:11" ht="30" x14ac:dyDescent="0.25">
      <c r="A151" s="36"/>
      <c r="B151" s="45" t="s">
        <v>188</v>
      </c>
      <c r="C151" s="46">
        <v>45100.01</v>
      </c>
      <c r="D151" s="47" t="s">
        <v>189</v>
      </c>
      <c r="E151" s="48">
        <v>62.95</v>
      </c>
      <c r="F151" s="48">
        <v>0</v>
      </c>
      <c r="G151" s="49">
        <f t="shared" si="10"/>
        <v>0</v>
      </c>
    </row>
    <row r="152" spans="1:11" x14ac:dyDescent="0.25">
      <c r="A152" s="36"/>
      <c r="B152" s="45" t="s">
        <v>157</v>
      </c>
      <c r="C152" s="46" t="s">
        <v>158</v>
      </c>
      <c r="D152" s="55" t="s">
        <v>101</v>
      </c>
      <c r="E152" s="48">
        <v>0.45</v>
      </c>
      <c r="F152" s="48">
        <v>0</v>
      </c>
      <c r="G152" s="49">
        <f t="shared" si="10"/>
        <v>0</v>
      </c>
    </row>
    <row r="153" spans="1:11" x14ac:dyDescent="0.25">
      <c r="A153" s="36"/>
      <c r="B153" s="37" t="s">
        <v>190</v>
      </c>
      <c r="C153" s="38">
        <v>45226.03</v>
      </c>
      <c r="D153" s="44" t="s">
        <v>191</v>
      </c>
      <c r="E153" s="24">
        <v>84.95</v>
      </c>
      <c r="F153" s="24">
        <v>0</v>
      </c>
      <c r="G153" s="40">
        <f t="shared" si="10"/>
        <v>0</v>
      </c>
    </row>
    <row r="154" spans="1:11" x14ac:dyDescent="0.25">
      <c r="A154" s="36"/>
      <c r="B154" s="37" t="s">
        <v>192</v>
      </c>
      <c r="C154" s="38">
        <v>40009.040000000001</v>
      </c>
      <c r="D154" s="39" t="s">
        <v>193</v>
      </c>
      <c r="E154" s="24">
        <v>159.94999999999999</v>
      </c>
      <c r="F154" s="24">
        <v>0</v>
      </c>
      <c r="G154" s="40">
        <f t="shared" si="10"/>
        <v>0</v>
      </c>
      <c r="J154" s="72"/>
      <c r="K154" s="73"/>
    </row>
    <row r="155" spans="1:11" x14ac:dyDescent="0.25">
      <c r="A155" s="36"/>
      <c r="B155" s="37" t="s">
        <v>194</v>
      </c>
      <c r="C155" s="38">
        <v>40056.019999999997</v>
      </c>
      <c r="D155" s="39" t="s">
        <v>195</v>
      </c>
      <c r="E155" s="24">
        <v>117.95</v>
      </c>
      <c r="F155" s="24">
        <v>0</v>
      </c>
      <c r="G155" s="40">
        <f t="shared" si="10"/>
        <v>0</v>
      </c>
      <c r="J155" s="72"/>
      <c r="K155" s="73"/>
    </row>
    <row r="156" spans="1:11" x14ac:dyDescent="0.25">
      <c r="A156" s="36"/>
      <c r="B156" s="37" t="s">
        <v>196</v>
      </c>
      <c r="C156" s="38">
        <v>40005.01</v>
      </c>
      <c r="D156" s="39" t="s">
        <v>197</v>
      </c>
      <c r="E156" s="24">
        <v>94.95</v>
      </c>
      <c r="F156" s="24">
        <v>0</v>
      </c>
      <c r="G156" s="40">
        <f t="shared" si="10"/>
        <v>0</v>
      </c>
    </row>
    <row r="157" spans="1:11" x14ac:dyDescent="0.25">
      <c r="A157" s="36"/>
      <c r="B157" s="37" t="s">
        <v>198</v>
      </c>
      <c r="C157" s="38">
        <v>40005.01</v>
      </c>
      <c r="D157" s="39" t="s">
        <v>199</v>
      </c>
      <c r="E157" s="24">
        <v>79.95</v>
      </c>
      <c r="F157" s="24">
        <v>0</v>
      </c>
      <c r="G157" s="40">
        <f t="shared" si="10"/>
        <v>0</v>
      </c>
    </row>
    <row r="158" spans="1:11" ht="30" x14ac:dyDescent="0.25">
      <c r="A158" s="36"/>
      <c r="B158" s="37" t="s">
        <v>200</v>
      </c>
      <c r="C158" s="38">
        <v>42604.01</v>
      </c>
      <c r="D158" s="39" t="s">
        <v>201</v>
      </c>
      <c r="E158" s="24">
        <v>52.95</v>
      </c>
      <c r="F158" s="24">
        <v>0</v>
      </c>
      <c r="G158" s="40">
        <f t="shared" si="10"/>
        <v>0</v>
      </c>
    </row>
    <row r="159" spans="1:11" x14ac:dyDescent="0.25">
      <c r="A159" s="36"/>
      <c r="B159" s="45" t="s">
        <v>202</v>
      </c>
      <c r="C159" s="46">
        <v>80098.009999999995</v>
      </c>
      <c r="D159" s="47"/>
      <c r="E159" s="48">
        <v>229.95</v>
      </c>
      <c r="F159" s="48">
        <v>0</v>
      </c>
      <c r="G159" s="49">
        <f t="shared" si="10"/>
        <v>0</v>
      </c>
    </row>
    <row r="160" spans="1:11" x14ac:dyDescent="0.25">
      <c r="A160" s="36"/>
      <c r="B160" s="45" t="s">
        <v>203</v>
      </c>
      <c r="C160" s="46">
        <v>80010.009999999995</v>
      </c>
      <c r="D160" s="55"/>
      <c r="E160" s="48">
        <v>42.95</v>
      </c>
      <c r="F160" s="48">
        <v>0</v>
      </c>
      <c r="G160" s="49">
        <f t="shared" si="10"/>
        <v>0</v>
      </c>
    </row>
    <row r="161" spans="1:7" x14ac:dyDescent="0.25">
      <c r="A161" s="36"/>
      <c r="B161" s="45" t="s">
        <v>204</v>
      </c>
      <c r="C161" s="46">
        <v>80016.02</v>
      </c>
      <c r="D161" s="55"/>
      <c r="E161" s="48">
        <v>52.95</v>
      </c>
      <c r="F161" s="48">
        <v>0</v>
      </c>
      <c r="G161" s="49">
        <f t="shared" si="10"/>
        <v>0</v>
      </c>
    </row>
    <row r="162" spans="1:7" x14ac:dyDescent="0.25">
      <c r="A162" s="36"/>
      <c r="B162" s="45" t="s">
        <v>205</v>
      </c>
      <c r="C162" s="46">
        <v>80057.009999999995</v>
      </c>
      <c r="D162" s="55"/>
      <c r="E162" s="48">
        <v>74.95</v>
      </c>
      <c r="F162" s="48">
        <v>0</v>
      </c>
      <c r="G162" s="49">
        <f t="shared" si="10"/>
        <v>0</v>
      </c>
    </row>
    <row r="163" spans="1:7" x14ac:dyDescent="0.25">
      <c r="A163" s="36"/>
      <c r="B163" s="45" t="s">
        <v>206</v>
      </c>
      <c r="C163" s="46">
        <v>38523.01</v>
      </c>
      <c r="D163" s="55"/>
      <c r="E163" s="48">
        <v>4.95</v>
      </c>
      <c r="F163" s="48">
        <v>0</v>
      </c>
      <c r="G163" s="49">
        <f t="shared" si="10"/>
        <v>0</v>
      </c>
    </row>
    <row r="164" spans="1:7" hidden="1" x14ac:dyDescent="0.25">
      <c r="A164" s="36"/>
      <c r="B164" s="37" t="s">
        <v>207</v>
      </c>
      <c r="C164" s="38">
        <v>80060.009999999995</v>
      </c>
      <c r="D164" s="44"/>
      <c r="E164" s="24">
        <v>119.95</v>
      </c>
      <c r="F164" s="24">
        <v>0</v>
      </c>
      <c r="G164" s="40">
        <f t="shared" si="10"/>
        <v>0</v>
      </c>
    </row>
    <row r="165" spans="1:7" x14ac:dyDescent="0.25">
      <c r="A165" s="36"/>
      <c r="B165" s="37" t="s">
        <v>208</v>
      </c>
      <c r="C165" s="38">
        <v>80027.009999999995</v>
      </c>
      <c r="D165" s="44"/>
      <c r="E165" s="24">
        <v>189.95</v>
      </c>
      <c r="F165" s="24">
        <v>0</v>
      </c>
      <c r="G165" s="40">
        <f t="shared" si="10"/>
        <v>0</v>
      </c>
    </row>
    <row r="166" spans="1:7" x14ac:dyDescent="0.25">
      <c r="A166" s="105">
        <v>5</v>
      </c>
      <c r="B166" s="74" t="s">
        <v>209</v>
      </c>
      <c r="C166" s="44">
        <v>60027.01</v>
      </c>
      <c r="D166" s="44"/>
      <c r="E166" s="24">
        <v>12.95</v>
      </c>
      <c r="F166" s="24">
        <v>0</v>
      </c>
      <c r="G166" s="40">
        <f t="shared" si="10"/>
        <v>64.75</v>
      </c>
    </row>
    <row r="167" spans="1:7" x14ac:dyDescent="0.25">
      <c r="A167" s="36"/>
      <c r="B167" s="74" t="s">
        <v>210</v>
      </c>
      <c r="C167" s="44">
        <v>60027.01</v>
      </c>
      <c r="D167" s="39"/>
      <c r="E167" s="24">
        <v>13.95</v>
      </c>
      <c r="F167" s="24">
        <v>0</v>
      </c>
      <c r="G167" s="40">
        <f t="shared" si="10"/>
        <v>0</v>
      </c>
    </row>
    <row r="168" spans="1:7" x14ac:dyDescent="0.25">
      <c r="A168" s="105">
        <v>5</v>
      </c>
      <c r="B168" s="74" t="s">
        <v>211</v>
      </c>
      <c r="C168" s="44">
        <v>60027.01</v>
      </c>
      <c r="D168" s="39"/>
      <c r="E168" s="24">
        <v>14.95</v>
      </c>
      <c r="F168" s="24">
        <v>0</v>
      </c>
      <c r="G168" s="40">
        <f t="shared" si="10"/>
        <v>74.75</v>
      </c>
    </row>
    <row r="169" spans="1:7" x14ac:dyDescent="0.25">
      <c r="A169" s="36"/>
      <c r="B169" s="74" t="s">
        <v>212</v>
      </c>
      <c r="C169" s="44">
        <v>60027.01</v>
      </c>
      <c r="D169" s="44"/>
      <c r="E169" s="24">
        <v>15.95</v>
      </c>
      <c r="F169" s="24">
        <v>0</v>
      </c>
      <c r="G169" s="40">
        <f t="shared" si="10"/>
        <v>0</v>
      </c>
    </row>
    <row r="170" spans="1:7" x14ac:dyDescent="0.25">
      <c r="A170" s="36"/>
      <c r="B170" s="74" t="s">
        <v>213</v>
      </c>
      <c r="C170" s="44">
        <v>60027.01</v>
      </c>
      <c r="D170" s="44"/>
      <c r="E170" s="24">
        <v>16.95</v>
      </c>
      <c r="F170" s="24">
        <v>0</v>
      </c>
      <c r="G170" s="40">
        <f t="shared" si="10"/>
        <v>0</v>
      </c>
    </row>
    <row r="171" spans="1:7" x14ac:dyDescent="0.25">
      <c r="A171" s="36"/>
      <c r="B171" s="74" t="s">
        <v>214</v>
      </c>
      <c r="C171" s="44">
        <v>60027.01</v>
      </c>
      <c r="D171" s="44"/>
      <c r="E171" s="24">
        <v>17.95</v>
      </c>
      <c r="F171" s="24">
        <v>0</v>
      </c>
      <c r="G171" s="40">
        <f t="shared" si="10"/>
        <v>0</v>
      </c>
    </row>
    <row r="172" spans="1:7" ht="15.75" thickBot="1" x14ac:dyDescent="0.3">
      <c r="A172" s="75"/>
      <c r="B172" s="76"/>
      <c r="C172" s="77"/>
      <c r="D172" s="78"/>
      <c r="E172" s="79"/>
      <c r="F172" s="79"/>
      <c r="G172" s="80">
        <f t="shared" si="10"/>
        <v>0</v>
      </c>
    </row>
    <row r="173" spans="1:7" ht="15.75" thickBot="1" x14ac:dyDescent="0.3">
      <c r="A173" s="81"/>
      <c r="B173" s="4"/>
      <c r="C173" s="81"/>
      <c r="D173" s="81"/>
      <c r="E173" s="82"/>
      <c r="F173" s="82"/>
      <c r="G173" s="82"/>
    </row>
    <row r="174" spans="1:7" x14ac:dyDescent="0.25">
      <c r="A174" s="81"/>
      <c r="B174" s="83" t="s">
        <v>215</v>
      </c>
      <c r="C174" s="81"/>
      <c r="D174" s="115" t="s">
        <v>216</v>
      </c>
      <c r="E174" s="116"/>
      <c r="F174" s="116"/>
      <c r="G174" s="117"/>
    </row>
    <row r="175" spans="1:7" x14ac:dyDescent="0.25">
      <c r="B175" s="118" t="s">
        <v>217</v>
      </c>
      <c r="D175" s="120" t="s">
        <v>218</v>
      </c>
      <c r="E175" s="121"/>
      <c r="F175" s="121"/>
      <c r="G175" s="84">
        <f>SUM(G10:G13)</f>
        <v>1559</v>
      </c>
    </row>
    <row r="176" spans="1:7" hidden="1" x14ac:dyDescent="0.25">
      <c r="B176" s="118"/>
      <c r="D176" s="85"/>
      <c r="E176" s="122" t="s">
        <v>233</v>
      </c>
      <c r="F176" s="123"/>
      <c r="G176" s="86">
        <f>-D176*(G175-F13)</f>
        <v>0</v>
      </c>
    </row>
    <row r="177" spans="1:7" x14ac:dyDescent="0.25">
      <c r="B177" s="119"/>
      <c r="D177" s="120" t="s">
        <v>219</v>
      </c>
      <c r="E177" s="121"/>
      <c r="F177" s="121"/>
      <c r="G177" s="84">
        <f>SUM(G14:G172)</f>
        <v>3760.6999999999994</v>
      </c>
    </row>
    <row r="178" spans="1:7" ht="15.75" thickBot="1" x14ac:dyDescent="0.3">
      <c r="D178" s="87">
        <v>0.1</v>
      </c>
      <c r="E178" s="110" t="s">
        <v>220</v>
      </c>
      <c r="F178" s="111"/>
      <c r="G178" s="88">
        <f>-((G177)*D178)</f>
        <v>-376.06999999999994</v>
      </c>
    </row>
    <row r="179" spans="1:7" ht="15.75" thickBot="1" x14ac:dyDescent="0.3">
      <c r="A179" s="1"/>
      <c r="B179" s="89" t="s">
        <v>221</v>
      </c>
      <c r="C179" s="1"/>
      <c r="D179" s="90"/>
      <c r="E179" s="91"/>
      <c r="F179" s="91"/>
      <c r="G179" s="92"/>
    </row>
    <row r="180" spans="1:7" x14ac:dyDescent="0.25">
      <c r="A180" s="1"/>
      <c r="C180" s="1"/>
      <c r="D180" s="126" t="s">
        <v>222</v>
      </c>
      <c r="E180" s="127"/>
      <c r="F180" s="127"/>
      <c r="G180" s="93">
        <f>SUM(G175:G178)*0.06</f>
        <v>296.61779999999993</v>
      </c>
    </row>
    <row r="181" spans="1:7" ht="15.75" thickBot="1" x14ac:dyDescent="0.3">
      <c r="A181" s="1"/>
      <c r="C181" s="1"/>
      <c r="D181" s="128" t="s">
        <v>223</v>
      </c>
      <c r="E181" s="129"/>
      <c r="F181" s="129"/>
      <c r="G181" s="94">
        <f>-G180</f>
        <v>-296.61779999999993</v>
      </c>
    </row>
    <row r="182" spans="1:7" ht="15.75" thickBot="1" x14ac:dyDescent="0.3">
      <c r="B182" s="1" t="s">
        <v>224</v>
      </c>
      <c r="D182" s="95"/>
      <c r="E182" s="96"/>
      <c r="F182" s="96"/>
      <c r="G182" s="97"/>
    </row>
    <row r="183" spans="1:7" x14ac:dyDescent="0.25">
      <c r="B183" s="1" t="s">
        <v>225</v>
      </c>
      <c r="D183" s="115" t="s">
        <v>226</v>
      </c>
      <c r="E183" s="116"/>
      <c r="F183" s="116"/>
      <c r="G183" s="117"/>
    </row>
    <row r="184" spans="1:7" x14ac:dyDescent="0.25">
      <c r="B184" s="98" t="s">
        <v>227</v>
      </c>
      <c r="D184" s="130" t="s">
        <v>228</v>
      </c>
      <c r="E184" s="131"/>
      <c r="F184" s="132"/>
      <c r="G184" s="99">
        <f>0.08*G177</f>
        <v>300.85599999999994</v>
      </c>
    </row>
    <row r="185" spans="1:7" ht="15.75" thickBot="1" x14ac:dyDescent="0.3">
      <c r="A185" s="1"/>
      <c r="C185" s="1"/>
      <c r="D185" s="133" t="s">
        <v>229</v>
      </c>
      <c r="E185" s="134"/>
      <c r="F185" s="134"/>
      <c r="G185" s="100">
        <f>-G184*0.45</f>
        <v>-135.38519999999997</v>
      </c>
    </row>
    <row r="186" spans="1:7" ht="15.75" thickBot="1" x14ac:dyDescent="0.25">
      <c r="D186" s="95"/>
      <c r="E186" s="101"/>
      <c r="F186" s="101"/>
      <c r="G186" s="102"/>
    </row>
    <row r="187" spans="1:7" ht="18.75" customHeight="1" thickBot="1" x14ac:dyDescent="0.3">
      <c r="D187" s="95"/>
      <c r="E187" s="124" t="s">
        <v>230</v>
      </c>
      <c r="F187" s="125"/>
      <c r="G187" s="103">
        <f>SUM(G175:G185)</f>
        <v>5109.1007999999993</v>
      </c>
    </row>
    <row r="188" spans="1:7" hidden="1" x14ac:dyDescent="0.25">
      <c r="D188" s="95"/>
      <c r="E188" s="104"/>
      <c r="F188" s="104"/>
      <c r="G188" s="90"/>
    </row>
    <row r="189" spans="1:7" ht="15.75" hidden="1" thickBot="1" x14ac:dyDescent="0.3">
      <c r="D189" s="95"/>
      <c r="E189" s="110" t="s">
        <v>231</v>
      </c>
      <c r="F189" s="111"/>
      <c r="G189" s="88"/>
    </row>
    <row r="190" spans="1:7" ht="15.75" hidden="1" thickBot="1" x14ac:dyDescent="0.3">
      <c r="D190" s="95"/>
      <c r="E190" s="104"/>
      <c r="F190" s="104"/>
      <c r="G190" s="90"/>
    </row>
    <row r="191" spans="1:7" ht="17.25" hidden="1" thickBot="1" x14ac:dyDescent="0.3">
      <c r="D191" s="95"/>
      <c r="E191" s="124" t="s">
        <v>232</v>
      </c>
      <c r="F191" s="125"/>
      <c r="G191" s="103">
        <f>SUM(G180:G189)</f>
        <v>5274.5715999999993</v>
      </c>
    </row>
  </sheetData>
  <sheetProtection algorithmName="SHA-512" hashValue="5U8xh3TDcwtbnz5j5yApX3stZvwpyyTOzz8r/Ig5SHMTc9YZwN5VhATbUMwq7FULSZT/RpD6fZRsfhYCEScVrA==" saltValue="qHOHSpFnOVDCYHPrnmJWew==" spinCount="100000" sheet="1" objects="1" scenarios="1"/>
  <mergeCells count="26">
    <mergeCell ref="E189:F189"/>
    <mergeCell ref="E191:F191"/>
    <mergeCell ref="D180:F180"/>
    <mergeCell ref="D181:F181"/>
    <mergeCell ref="D183:G183"/>
    <mergeCell ref="D184:F184"/>
    <mergeCell ref="D185:F185"/>
    <mergeCell ref="E187:F187"/>
    <mergeCell ref="E178:F178"/>
    <mergeCell ref="A78:G78"/>
    <mergeCell ref="A99:G99"/>
    <mergeCell ref="A107:G107"/>
    <mergeCell ref="A124:G124"/>
    <mergeCell ref="A132:G132"/>
    <mergeCell ref="A142:G142"/>
    <mergeCell ref="D174:G174"/>
    <mergeCell ref="B175:B177"/>
    <mergeCell ref="D175:F175"/>
    <mergeCell ref="E176:F176"/>
    <mergeCell ref="D177:F177"/>
    <mergeCell ref="A69:G69"/>
    <mergeCell ref="A1:G1"/>
    <mergeCell ref="A10:G10"/>
    <mergeCell ref="A14:G14"/>
    <mergeCell ref="A34:G34"/>
    <mergeCell ref="A56:G56"/>
  </mergeCells>
  <hyperlinks>
    <hyperlink ref="E4" r:id="rId1" display="shimokaa@yahoo.com" xr:uid="{8F2D1645-FDD1-410C-8913-1E316856C11F}"/>
  </hyperlinks>
  <printOptions horizontalCentered="1"/>
  <pageMargins left="0.53" right="0.45" top="0.48" bottom="0.35" header="0.3" footer="0.23"/>
  <pageSetup scale="47" orientation="portrait" verticalDpi="1200" r:id="rId2"/>
  <headerFooter>
    <oddFooter>&amp;C&amp;P</oddFooter>
  </headerFooter>
  <rowBreaks count="1" manualBreakCount="1">
    <brk id="10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14' CataRaft with Frame</vt:lpstr>
      <vt:lpstr>15'6 CataRaft with Frame</vt:lpstr>
      <vt:lpstr>'14'' CataRaft with Frame'!Print_Area</vt:lpstr>
      <vt:lpstr>'15''6 CataRaft with Frame'!Print_Area</vt:lpstr>
      <vt:lpstr>'14'' CataRaft with Frame'!Print_Titles</vt:lpstr>
      <vt:lpstr>'15''6 CataRaft with Frame'!Print_Titles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Saturn Rafts</dc:creator>
  <cp:lastModifiedBy>Cody Janson</cp:lastModifiedBy>
  <cp:lastPrinted>2023-04-28T22:43:18Z</cp:lastPrinted>
  <dcterms:created xsi:type="dcterms:W3CDTF">2023-04-17T17:17:50Z</dcterms:created>
  <dcterms:modified xsi:type="dcterms:W3CDTF">2023-04-29T18:46:16Z</dcterms:modified>
</cp:coreProperties>
</file>