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dyj\Desktop\Saturn\2022\Website Updates\"/>
    </mc:Choice>
  </mc:AlternateContent>
  <xr:revisionPtr revIDLastSave="0" documentId="8_{5A00253C-77FD-4D6F-9250-B3B5D1ECFCB4}" xr6:coauthVersionLast="47" xr6:coauthVersionMax="47" xr10:uidLastSave="{00000000-0000-0000-0000-000000000000}"/>
  <bookViews>
    <workbookView xWindow="-120" yWindow="-120" windowWidth="29040" windowHeight="15720" xr2:uid="{3F2ED15D-A1D9-48E4-B477-E7428809A992}"/>
  </bookViews>
  <sheets>
    <sheet name="Raft with Frame" sheetId="7" r:id="rId1"/>
    <sheet name="9'6 Raft w Frame" sheetId="8" r:id="rId2"/>
    <sheet name="12'6&quot; Saturn with Frame" sheetId="2" r:id="rId3"/>
    <sheet name="12'R-K with Frame" sheetId="5" r:id="rId4"/>
    <sheet name="CataRaft with Frame" sheetId="4" r:id="rId5"/>
  </sheets>
  <definedNames>
    <definedName name="_xlnm.Print_Area" localSheetId="2">'12''6" Saturn with Frame'!$A$1:$G$188</definedName>
    <definedName name="_xlnm.Print_Area" localSheetId="3">'12''R-K with Frame'!$A$1:$G$187</definedName>
    <definedName name="_xlnm.Print_Area" localSheetId="1">'9''6 Raft w Frame'!$A$1:$G$189</definedName>
    <definedName name="_xlnm.Print_Area" localSheetId="4">'CataRaft with Frame'!$A$1:$G$181</definedName>
    <definedName name="_xlnm.Print_Area" localSheetId="0">'Raft with Frame'!$A$1:$G$179</definedName>
    <definedName name="_xlnm.Print_Titles" localSheetId="2">'12''6" Saturn with Frame'!$1:$8</definedName>
    <definedName name="_xlnm.Print_Titles" localSheetId="3">'12''R-K with Frame'!$1:$8</definedName>
    <definedName name="_xlnm.Print_Titles" localSheetId="1">'9''6 Raft w Frame'!$1:$8</definedName>
    <definedName name="_xlnm.Print_Titles" localSheetId="4">'CataRaft with Frame'!$1:$8</definedName>
    <definedName name="_xlnm.Print_Titles" localSheetId="0">'Raft with Frame'!$1:$8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7" l="1"/>
  <c r="G40" i="7"/>
  <c r="G41" i="7"/>
  <c r="E102" i="7"/>
  <c r="E101" i="7"/>
  <c r="E100" i="7"/>
  <c r="E111" i="8"/>
  <c r="E109" i="8"/>
  <c r="E110" i="8"/>
  <c r="E107" i="8"/>
  <c r="G107" i="8"/>
  <c r="J46" i="8" l="1"/>
  <c r="G46" i="8"/>
  <c r="J45" i="8"/>
  <c r="G45" i="8"/>
  <c r="J44" i="8"/>
  <c r="G44" i="8"/>
  <c r="J59" i="2" l="1"/>
  <c r="G59" i="2"/>
  <c r="J58" i="2"/>
  <c r="G58" i="2"/>
  <c r="G57" i="2"/>
  <c r="G74" i="8" l="1"/>
  <c r="G73" i="8"/>
  <c r="G56" i="7" l="1"/>
  <c r="G160" i="4" l="1"/>
  <c r="G159" i="4"/>
  <c r="G158" i="4"/>
  <c r="G157" i="4"/>
  <c r="G156" i="4"/>
  <c r="G155" i="4"/>
  <c r="G165" i="5"/>
  <c r="G164" i="5"/>
  <c r="G163" i="5"/>
  <c r="G162" i="5"/>
  <c r="G161" i="5"/>
  <c r="G160" i="5"/>
  <c r="G166" i="2"/>
  <c r="G165" i="2"/>
  <c r="G164" i="2"/>
  <c r="G163" i="2"/>
  <c r="G162" i="2"/>
  <c r="G161" i="2"/>
  <c r="G168" i="8"/>
  <c r="G167" i="8"/>
  <c r="G166" i="8"/>
  <c r="G165" i="8"/>
  <c r="G164" i="8"/>
  <c r="G163" i="8"/>
  <c r="G158" i="7"/>
  <c r="G157" i="7"/>
  <c r="G169" i="8" l="1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8" i="8"/>
  <c r="G137" i="8"/>
  <c r="G136" i="8"/>
  <c r="G135" i="8"/>
  <c r="G134" i="8"/>
  <c r="G133" i="8"/>
  <c r="G132" i="8"/>
  <c r="G131" i="8"/>
  <c r="G130" i="8"/>
  <c r="G128" i="8"/>
  <c r="G127" i="8"/>
  <c r="G126" i="8"/>
  <c r="G125" i="8"/>
  <c r="G124" i="8"/>
  <c r="G123" i="8"/>
  <c r="G122" i="8"/>
  <c r="G121" i="8"/>
  <c r="G120" i="8"/>
  <c r="G118" i="8"/>
  <c r="G117" i="8"/>
  <c r="G116" i="8"/>
  <c r="G115" i="8"/>
  <c r="G114" i="8"/>
  <c r="G113" i="8"/>
  <c r="G112" i="8"/>
  <c r="G111" i="8"/>
  <c r="G110" i="8"/>
  <c r="G109" i="8"/>
  <c r="G108" i="8"/>
  <c r="G106" i="8"/>
  <c r="G105" i="8"/>
  <c r="G104" i="8"/>
  <c r="G103" i="8"/>
  <c r="G102" i="8"/>
  <c r="G100" i="8"/>
  <c r="G99" i="8"/>
  <c r="G98" i="8"/>
  <c r="G97" i="8"/>
  <c r="G96" i="8"/>
  <c r="G95" i="8"/>
  <c r="G94" i="8"/>
  <c r="G93" i="8"/>
  <c r="G92" i="8"/>
  <c r="G91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2" i="8"/>
  <c r="E71" i="8"/>
  <c r="G71" i="8" s="1"/>
  <c r="G70" i="8"/>
  <c r="G69" i="8"/>
  <c r="G68" i="8"/>
  <c r="G67" i="8"/>
  <c r="G65" i="8"/>
  <c r="G64" i="8"/>
  <c r="G63" i="8"/>
  <c r="G62" i="8"/>
  <c r="G61" i="8"/>
  <c r="G60" i="8"/>
  <c r="G59" i="8"/>
  <c r="G58" i="8"/>
  <c r="G57" i="8"/>
  <c r="G56" i="8"/>
  <c r="G55" i="8"/>
  <c r="G54" i="8"/>
  <c r="G52" i="8"/>
  <c r="G51" i="8"/>
  <c r="G50" i="8"/>
  <c r="G49" i="8"/>
  <c r="G48" i="8"/>
  <c r="G47" i="8"/>
  <c r="G43" i="8"/>
  <c r="G42" i="8"/>
  <c r="G41" i="8"/>
  <c r="G40" i="8"/>
  <c r="G39" i="8"/>
  <c r="G38" i="8"/>
  <c r="G37" i="8"/>
  <c r="G36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5" i="8"/>
  <c r="G14" i="8"/>
  <c r="G13" i="8"/>
  <c r="G12" i="8"/>
  <c r="G11" i="8"/>
  <c r="G10" i="8"/>
  <c r="G172" i="8" l="1"/>
  <c r="G174" i="8"/>
  <c r="G175" i="8" s="1"/>
  <c r="G177" i="8" l="1"/>
  <c r="G181" i="8"/>
  <c r="G182" i="8" s="1"/>
  <c r="G178" i="8" l="1"/>
  <c r="G184" i="8" s="1"/>
  <c r="G188" i="8" s="1"/>
  <c r="G159" i="7" l="1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8" i="7"/>
  <c r="G127" i="7"/>
  <c r="G126" i="7"/>
  <c r="G125" i="7"/>
  <c r="G124" i="7"/>
  <c r="G123" i="7"/>
  <c r="G122" i="7"/>
  <c r="G121" i="7"/>
  <c r="G120" i="7"/>
  <c r="G118" i="7"/>
  <c r="G117" i="7"/>
  <c r="G116" i="7"/>
  <c r="G115" i="7"/>
  <c r="G114" i="7"/>
  <c r="G113" i="7"/>
  <c r="G112" i="7"/>
  <c r="G111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3" i="7"/>
  <c r="G92" i="7"/>
  <c r="G91" i="7"/>
  <c r="G90" i="7"/>
  <c r="G89" i="7"/>
  <c r="G88" i="7"/>
  <c r="G87" i="7"/>
  <c r="G86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E69" i="7"/>
  <c r="G69" i="7" s="1"/>
  <c r="G68" i="7"/>
  <c r="G67" i="7"/>
  <c r="G66" i="7"/>
  <c r="G65" i="7"/>
  <c r="G63" i="7"/>
  <c r="G62" i="7"/>
  <c r="G61" i="7"/>
  <c r="G60" i="7"/>
  <c r="G59" i="7"/>
  <c r="G58" i="7"/>
  <c r="G57" i="7"/>
  <c r="G55" i="7"/>
  <c r="G54" i="7"/>
  <c r="G53" i="7"/>
  <c r="G52" i="7"/>
  <c r="G51" i="7"/>
  <c r="G49" i="7"/>
  <c r="G48" i="7"/>
  <c r="G47" i="7"/>
  <c r="G46" i="7"/>
  <c r="G45" i="7"/>
  <c r="G44" i="7"/>
  <c r="G43" i="7"/>
  <c r="G38" i="7"/>
  <c r="G37" i="7"/>
  <c r="G36" i="7"/>
  <c r="G34" i="7"/>
  <c r="G33" i="7"/>
  <c r="G32" i="7"/>
  <c r="G31" i="7"/>
  <c r="G30" i="7"/>
  <c r="G29" i="7"/>
  <c r="G28" i="7"/>
  <c r="G27" i="7"/>
  <c r="G26" i="7"/>
  <c r="G24" i="7"/>
  <c r="G23" i="7"/>
  <c r="G22" i="7"/>
  <c r="G21" i="7"/>
  <c r="G20" i="7"/>
  <c r="G19" i="7"/>
  <c r="G18" i="7"/>
  <c r="G17" i="7"/>
  <c r="G15" i="7"/>
  <c r="G14" i="7"/>
  <c r="G13" i="7"/>
  <c r="G12" i="7"/>
  <c r="G11" i="7"/>
  <c r="G10" i="7"/>
  <c r="G162" i="7" l="1"/>
  <c r="G164" i="7"/>
  <c r="G165" i="7" s="1"/>
  <c r="G167" i="7" l="1"/>
  <c r="G168" i="7" s="1"/>
  <c r="G171" i="7"/>
  <c r="G172" i="7" s="1"/>
  <c r="G174" i="7" l="1"/>
  <c r="G178" i="7" s="1"/>
  <c r="G72" i="4" l="1"/>
  <c r="G73" i="4"/>
  <c r="G13" i="5" l="1"/>
  <c r="G12" i="2" l="1"/>
  <c r="G11" i="2"/>
  <c r="G10" i="2"/>
  <c r="J153" i="2" l="1"/>
  <c r="G153" i="2"/>
  <c r="G10" i="5" l="1"/>
  <c r="G11" i="5"/>
  <c r="G12" i="5"/>
  <c r="G14" i="5"/>
  <c r="G15" i="5"/>
  <c r="G17" i="5"/>
  <c r="G18" i="5"/>
  <c r="G19" i="5"/>
  <c r="G20" i="5"/>
  <c r="G21" i="5"/>
  <c r="G22" i="5"/>
  <c r="G23" i="5"/>
  <c r="G24" i="5"/>
  <c r="G25" i="5"/>
  <c r="G27" i="5"/>
  <c r="J27" i="5"/>
  <c r="G28" i="5"/>
  <c r="J28" i="5"/>
  <c r="G29" i="5"/>
  <c r="J29" i="5"/>
  <c r="G30" i="5"/>
  <c r="J30" i="5"/>
  <c r="G31" i="5"/>
  <c r="J31" i="5"/>
  <c r="G32" i="5"/>
  <c r="J32" i="5"/>
  <c r="G33" i="5"/>
  <c r="J33" i="5"/>
  <c r="G34" i="5"/>
  <c r="J34" i="5"/>
  <c r="G36" i="5"/>
  <c r="J36" i="5"/>
  <c r="G37" i="5"/>
  <c r="J37" i="5"/>
  <c r="G38" i="5"/>
  <c r="J38" i="5"/>
  <c r="G39" i="5"/>
  <c r="J39" i="5"/>
  <c r="G40" i="5"/>
  <c r="J40" i="5"/>
  <c r="G41" i="5"/>
  <c r="J41" i="5"/>
  <c r="G42" i="5"/>
  <c r="J42" i="5"/>
  <c r="G43" i="5"/>
  <c r="J43" i="5"/>
  <c r="G44" i="5"/>
  <c r="J44" i="5"/>
  <c r="G45" i="5"/>
  <c r="J45" i="5"/>
  <c r="G46" i="5"/>
  <c r="J46" i="5"/>
  <c r="G47" i="5"/>
  <c r="J47" i="5"/>
  <c r="G48" i="5"/>
  <c r="J48" i="5"/>
  <c r="G49" i="5"/>
  <c r="J49" i="5"/>
  <c r="G50" i="5"/>
  <c r="J50" i="5"/>
  <c r="G51" i="5"/>
  <c r="J51" i="5"/>
  <c r="G52" i="5"/>
  <c r="J52" i="5"/>
  <c r="G53" i="5"/>
  <c r="J53" i="5"/>
  <c r="G55" i="5"/>
  <c r="J55" i="5"/>
  <c r="G56" i="5"/>
  <c r="J56" i="5"/>
  <c r="G57" i="5"/>
  <c r="J57" i="5"/>
  <c r="G58" i="5"/>
  <c r="J58" i="5"/>
  <c r="G59" i="5"/>
  <c r="J59" i="5"/>
  <c r="G60" i="5"/>
  <c r="J60" i="5"/>
  <c r="G61" i="5"/>
  <c r="J61" i="5"/>
  <c r="G62" i="5"/>
  <c r="J62" i="5"/>
  <c r="G63" i="5"/>
  <c r="J63" i="5"/>
  <c r="G64" i="5"/>
  <c r="J64" i="5"/>
  <c r="G65" i="5"/>
  <c r="J65" i="5"/>
  <c r="G66" i="5"/>
  <c r="J66" i="5"/>
  <c r="G68" i="5"/>
  <c r="J68" i="5"/>
  <c r="G69" i="5"/>
  <c r="J69" i="5"/>
  <c r="G70" i="5"/>
  <c r="J70" i="5"/>
  <c r="G71" i="5"/>
  <c r="J71" i="5"/>
  <c r="G72" i="5"/>
  <c r="J72" i="5"/>
  <c r="G73" i="5"/>
  <c r="J73" i="5"/>
  <c r="G74" i="5"/>
  <c r="J74" i="5"/>
  <c r="G75" i="5"/>
  <c r="J75" i="5"/>
  <c r="E76" i="5"/>
  <c r="G76" i="5" s="1"/>
  <c r="J76" i="5"/>
  <c r="G77" i="5"/>
  <c r="J77" i="5"/>
  <c r="G78" i="5"/>
  <c r="J78" i="5"/>
  <c r="G79" i="5"/>
  <c r="J79" i="5"/>
  <c r="G80" i="5"/>
  <c r="J80" i="5"/>
  <c r="G81" i="5"/>
  <c r="J81" i="5"/>
  <c r="G82" i="5"/>
  <c r="J82" i="5"/>
  <c r="G83" i="5"/>
  <c r="J83" i="5"/>
  <c r="G84" i="5"/>
  <c r="J84" i="5"/>
  <c r="G85" i="5"/>
  <c r="J85" i="5"/>
  <c r="G86" i="5"/>
  <c r="J86" i="5"/>
  <c r="G87" i="5"/>
  <c r="J87" i="5"/>
  <c r="G88" i="5"/>
  <c r="J88" i="5"/>
  <c r="J89" i="5"/>
  <c r="G91" i="5"/>
  <c r="J91" i="5"/>
  <c r="G92" i="5"/>
  <c r="J92" i="5"/>
  <c r="G93" i="5"/>
  <c r="J93" i="5"/>
  <c r="G94" i="5"/>
  <c r="J94" i="5"/>
  <c r="G95" i="5"/>
  <c r="J95" i="5"/>
  <c r="G96" i="5"/>
  <c r="J96" i="5"/>
  <c r="G97" i="5"/>
  <c r="J97" i="5"/>
  <c r="G98" i="5"/>
  <c r="J98" i="5"/>
  <c r="G100" i="5"/>
  <c r="J100" i="5"/>
  <c r="G101" i="5"/>
  <c r="J101" i="5"/>
  <c r="G102" i="5"/>
  <c r="J102" i="5"/>
  <c r="G103" i="5"/>
  <c r="J103" i="5"/>
  <c r="G104" i="5"/>
  <c r="J104" i="5"/>
  <c r="G105" i="5"/>
  <c r="J105" i="5"/>
  <c r="G106" i="5"/>
  <c r="J106" i="5"/>
  <c r="G107" i="5"/>
  <c r="J107" i="5"/>
  <c r="G108" i="5"/>
  <c r="J108" i="5"/>
  <c r="G109" i="5"/>
  <c r="J109" i="5"/>
  <c r="G110" i="5"/>
  <c r="J110" i="5"/>
  <c r="G111" i="5"/>
  <c r="J111" i="5"/>
  <c r="G112" i="5"/>
  <c r="J112" i="5"/>
  <c r="G113" i="5"/>
  <c r="J113" i="5"/>
  <c r="G114" i="5"/>
  <c r="J114" i="5"/>
  <c r="G115" i="5"/>
  <c r="J115" i="5"/>
  <c r="G117" i="5"/>
  <c r="J117" i="5"/>
  <c r="G118" i="5"/>
  <c r="J118" i="5"/>
  <c r="G119" i="5"/>
  <c r="J119" i="5"/>
  <c r="G120" i="5"/>
  <c r="J120" i="5"/>
  <c r="G121" i="5"/>
  <c r="J121" i="5"/>
  <c r="G122" i="5"/>
  <c r="J122" i="5"/>
  <c r="G123" i="5"/>
  <c r="J123" i="5"/>
  <c r="G124" i="5"/>
  <c r="J124" i="5"/>
  <c r="G126" i="5"/>
  <c r="J126" i="5"/>
  <c r="G127" i="5"/>
  <c r="J127" i="5"/>
  <c r="G128" i="5"/>
  <c r="J128" i="5"/>
  <c r="G129" i="5"/>
  <c r="J129" i="5"/>
  <c r="G130" i="5"/>
  <c r="J130" i="5"/>
  <c r="G131" i="5"/>
  <c r="J131" i="5"/>
  <c r="G132" i="5"/>
  <c r="J132" i="5"/>
  <c r="G133" i="5"/>
  <c r="J133" i="5"/>
  <c r="G134" i="5"/>
  <c r="J134" i="5"/>
  <c r="G135" i="5"/>
  <c r="J135" i="5"/>
  <c r="G137" i="5"/>
  <c r="J137" i="5"/>
  <c r="G138" i="5"/>
  <c r="J138" i="5"/>
  <c r="G139" i="5"/>
  <c r="J139" i="5"/>
  <c r="G140" i="5"/>
  <c r="J140" i="5"/>
  <c r="G141" i="5"/>
  <c r="G142" i="5"/>
  <c r="J142" i="5"/>
  <c r="G143" i="5"/>
  <c r="J143" i="5"/>
  <c r="G144" i="5"/>
  <c r="J144" i="5"/>
  <c r="G145" i="5"/>
  <c r="J145" i="5"/>
  <c r="G146" i="5"/>
  <c r="J146" i="5"/>
  <c r="G147" i="5"/>
  <c r="J147" i="5"/>
  <c r="G148" i="5"/>
  <c r="J148" i="5"/>
  <c r="G149" i="5"/>
  <c r="J149" i="5"/>
  <c r="G150" i="5"/>
  <c r="J150" i="5"/>
  <c r="G151" i="5"/>
  <c r="J151" i="5"/>
  <c r="G152" i="5"/>
  <c r="G153" i="5"/>
  <c r="G154" i="5"/>
  <c r="G155" i="5"/>
  <c r="G156" i="5"/>
  <c r="G157" i="5"/>
  <c r="G158" i="5"/>
  <c r="G159" i="5"/>
  <c r="G166" i="5"/>
  <c r="G169" i="5" l="1"/>
  <c r="J175" i="5"/>
  <c r="G172" i="5"/>
  <c r="G173" i="5" l="1"/>
  <c r="G175" i="5"/>
  <c r="G176" i="5" s="1"/>
  <c r="G179" i="5"/>
  <c r="G180" i="5" s="1"/>
  <c r="G182" i="5" l="1"/>
  <c r="G186" i="5" s="1"/>
  <c r="G161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2" i="4"/>
  <c r="G131" i="4"/>
  <c r="G130" i="4"/>
  <c r="G129" i="4"/>
  <c r="G128" i="4"/>
  <c r="G127" i="4"/>
  <c r="G126" i="4"/>
  <c r="G125" i="4"/>
  <c r="G124" i="4"/>
  <c r="G122" i="4"/>
  <c r="G121" i="4"/>
  <c r="G120" i="4"/>
  <c r="G119" i="4"/>
  <c r="G118" i="4"/>
  <c r="G117" i="4"/>
  <c r="G116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8" i="4"/>
  <c r="G97" i="4"/>
  <c r="G96" i="4"/>
  <c r="G95" i="4"/>
  <c r="G94" i="4"/>
  <c r="G93" i="4"/>
  <c r="G92" i="4"/>
  <c r="G91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E74" i="4"/>
  <c r="G74" i="4" s="1"/>
  <c r="G71" i="4"/>
  <c r="G70" i="4"/>
  <c r="G68" i="4"/>
  <c r="G67" i="4"/>
  <c r="G66" i="4"/>
  <c r="G65" i="4"/>
  <c r="G64" i="4"/>
  <c r="G63" i="4"/>
  <c r="G62" i="4"/>
  <c r="G61" i="4"/>
  <c r="G60" i="4"/>
  <c r="G58" i="4"/>
  <c r="G57" i="4"/>
  <c r="G56" i="4"/>
  <c r="G55" i="4"/>
  <c r="G54" i="4"/>
  <c r="G53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7" i="4"/>
  <c r="G16" i="4"/>
  <c r="G15" i="4"/>
  <c r="G12" i="4"/>
  <c r="G11" i="4"/>
  <c r="G10" i="4"/>
  <c r="G164" i="4" l="1"/>
  <c r="G165" i="4" s="1"/>
  <c r="G166" i="4"/>
  <c r="G167" i="4" l="1"/>
  <c r="G169" i="4" s="1"/>
  <c r="G173" i="4"/>
  <c r="G174" i="4" s="1"/>
  <c r="G170" i="4" l="1"/>
  <c r="G176" i="4" s="1"/>
  <c r="G180" i="4" l="1"/>
  <c r="J105" i="2" l="1"/>
  <c r="G105" i="2"/>
  <c r="G167" i="2" l="1"/>
  <c r="G160" i="2"/>
  <c r="G159" i="2"/>
  <c r="G158" i="2"/>
  <c r="G157" i="2"/>
  <c r="G156" i="2"/>
  <c r="G155" i="2"/>
  <c r="G154" i="2"/>
  <c r="J152" i="2"/>
  <c r="G152" i="2"/>
  <c r="J151" i="2"/>
  <c r="G151" i="2"/>
  <c r="J150" i="2"/>
  <c r="G150" i="2"/>
  <c r="J149" i="2"/>
  <c r="G149" i="2"/>
  <c r="J148" i="2"/>
  <c r="G148" i="2"/>
  <c r="J147" i="2"/>
  <c r="G147" i="2"/>
  <c r="J146" i="2"/>
  <c r="G146" i="2"/>
  <c r="J145" i="2"/>
  <c r="G145" i="2"/>
  <c r="J144" i="2"/>
  <c r="G144" i="2"/>
  <c r="J143" i="2"/>
  <c r="G143" i="2"/>
  <c r="G142" i="2"/>
  <c r="J141" i="2"/>
  <c r="G141" i="2"/>
  <c r="J140" i="2"/>
  <c r="G140" i="2"/>
  <c r="J139" i="2"/>
  <c r="G139" i="2"/>
  <c r="J138" i="2"/>
  <c r="G138" i="2"/>
  <c r="J136" i="2"/>
  <c r="G136" i="2"/>
  <c r="J135" i="2"/>
  <c r="G135" i="2"/>
  <c r="J134" i="2"/>
  <c r="G134" i="2"/>
  <c r="J133" i="2"/>
  <c r="G133" i="2"/>
  <c r="J132" i="2"/>
  <c r="G132" i="2"/>
  <c r="J131" i="2"/>
  <c r="G131" i="2"/>
  <c r="J130" i="2"/>
  <c r="G130" i="2"/>
  <c r="J129" i="2"/>
  <c r="G129" i="2"/>
  <c r="J128" i="2"/>
  <c r="G128" i="2"/>
  <c r="J127" i="2"/>
  <c r="G127" i="2"/>
  <c r="J125" i="2"/>
  <c r="G125" i="2"/>
  <c r="J124" i="2"/>
  <c r="G124" i="2"/>
  <c r="J123" i="2"/>
  <c r="G123" i="2"/>
  <c r="J122" i="2"/>
  <c r="G122" i="2"/>
  <c r="J121" i="2"/>
  <c r="G121" i="2"/>
  <c r="J120" i="2"/>
  <c r="G120" i="2"/>
  <c r="J119" i="2"/>
  <c r="G119" i="2"/>
  <c r="J118" i="2"/>
  <c r="G118" i="2"/>
  <c r="J116" i="2"/>
  <c r="G116" i="2"/>
  <c r="J115" i="2"/>
  <c r="G115" i="2"/>
  <c r="J114" i="2"/>
  <c r="G114" i="2"/>
  <c r="J113" i="2"/>
  <c r="G113" i="2"/>
  <c r="J112" i="2"/>
  <c r="G112" i="2"/>
  <c r="J111" i="2"/>
  <c r="G111" i="2"/>
  <c r="J110" i="2"/>
  <c r="G110" i="2"/>
  <c r="J109" i="2"/>
  <c r="G109" i="2"/>
  <c r="J108" i="2"/>
  <c r="G108" i="2"/>
  <c r="J107" i="2"/>
  <c r="G107" i="2"/>
  <c r="J106" i="2"/>
  <c r="G106" i="2"/>
  <c r="J104" i="2"/>
  <c r="G104" i="2"/>
  <c r="J103" i="2"/>
  <c r="G103" i="2"/>
  <c r="J102" i="2"/>
  <c r="G102" i="2"/>
  <c r="J101" i="2"/>
  <c r="G101" i="2"/>
  <c r="J99" i="2"/>
  <c r="G99" i="2"/>
  <c r="J98" i="2"/>
  <c r="G98" i="2"/>
  <c r="J97" i="2"/>
  <c r="G97" i="2"/>
  <c r="J96" i="2"/>
  <c r="G96" i="2"/>
  <c r="J95" i="2"/>
  <c r="G95" i="2"/>
  <c r="J94" i="2"/>
  <c r="G94" i="2"/>
  <c r="J93" i="2"/>
  <c r="G93" i="2"/>
  <c r="J92" i="2"/>
  <c r="G92" i="2"/>
  <c r="J90" i="2"/>
  <c r="J89" i="2"/>
  <c r="G89" i="2"/>
  <c r="J88" i="2"/>
  <c r="G88" i="2"/>
  <c r="J87" i="2"/>
  <c r="G87" i="2"/>
  <c r="J86" i="2"/>
  <c r="G86" i="2"/>
  <c r="J85" i="2"/>
  <c r="G85" i="2"/>
  <c r="J84" i="2"/>
  <c r="G84" i="2"/>
  <c r="J83" i="2"/>
  <c r="G83" i="2"/>
  <c r="J82" i="2"/>
  <c r="G82" i="2"/>
  <c r="J81" i="2"/>
  <c r="G81" i="2"/>
  <c r="J80" i="2"/>
  <c r="G80" i="2"/>
  <c r="J79" i="2"/>
  <c r="G79" i="2"/>
  <c r="J78" i="2"/>
  <c r="G78" i="2"/>
  <c r="J77" i="2"/>
  <c r="E77" i="2"/>
  <c r="G77" i="2" s="1"/>
  <c r="J76" i="2"/>
  <c r="G76" i="2"/>
  <c r="J75" i="2"/>
  <c r="G75" i="2"/>
  <c r="J74" i="2"/>
  <c r="G74" i="2"/>
  <c r="J73" i="2"/>
  <c r="G73" i="2"/>
  <c r="J72" i="2"/>
  <c r="G72" i="2"/>
  <c r="J71" i="2"/>
  <c r="G71" i="2"/>
  <c r="J70" i="2"/>
  <c r="G70" i="2"/>
  <c r="J69" i="2"/>
  <c r="G69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G60" i="2"/>
  <c r="J56" i="2"/>
  <c r="G56" i="2"/>
  <c r="J55" i="2"/>
  <c r="G55" i="2"/>
  <c r="J54" i="2"/>
  <c r="G54" i="2"/>
  <c r="J53" i="2"/>
  <c r="G53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26" i="2"/>
  <c r="G26" i="2"/>
  <c r="G24" i="2"/>
  <c r="G23" i="2"/>
  <c r="G22" i="2"/>
  <c r="G21" i="2"/>
  <c r="G20" i="2"/>
  <c r="G19" i="2"/>
  <c r="G18" i="2"/>
  <c r="G17" i="2"/>
  <c r="G15" i="2"/>
  <c r="G14" i="2"/>
  <c r="G13" i="2"/>
  <c r="G170" i="2" l="1"/>
  <c r="G173" i="2"/>
  <c r="G180" i="2" s="1"/>
  <c r="G181" i="2" s="1"/>
  <c r="J176" i="2"/>
  <c r="G174" i="2" l="1"/>
  <c r="G176" i="2" s="1"/>
  <c r="G177" i="2" s="1"/>
  <c r="G183" i="2" l="1"/>
  <c r="G187" i="2" s="1"/>
</calcChain>
</file>

<file path=xl/sharedStrings.xml><?xml version="1.0" encoding="utf-8"?>
<sst xmlns="http://schemas.openxmlformats.org/spreadsheetml/2006/main" count="1399" uniqueCount="329">
  <si>
    <t>Saturn Rafts - Pricing Quote</t>
  </si>
  <si>
    <t>Customer:</t>
  </si>
  <si>
    <t>Phone:</t>
  </si>
  <si>
    <t>Address:</t>
  </si>
  <si>
    <t>E-mail:</t>
  </si>
  <si>
    <t>Quantity</t>
  </si>
  <si>
    <t>Description</t>
  </si>
  <si>
    <t>Item#</t>
  </si>
  <si>
    <t>Color / Size</t>
  </si>
  <si>
    <t>Retail Sale Price</t>
  </si>
  <si>
    <t>Oversize Shipping Surcharge (Added to Unit Total)</t>
  </si>
  <si>
    <t>Unit Total ($)</t>
  </si>
  <si>
    <t>Raft Selection</t>
  </si>
  <si>
    <t>9'6" Saturn Triton Series Whitewater Raft - Upgraded PVC and Heat-Welded Seams - New in 2020</t>
  </si>
  <si>
    <t>See Website For Current Color Choices</t>
  </si>
  <si>
    <t>12'6" Saturn Triton Series Whitewater Raft - Upgraded PVC and Heat-Welded Seams</t>
  </si>
  <si>
    <t>13'6" Saturn Triton Series Whitewater Raft - Upgraded German Mehler PVC and Heat-Welded Seams</t>
  </si>
  <si>
    <t>14'8" Saturn Triton Series Whitewater Raft - Upgraded German Mehler PVC and Heat-Welded Seams</t>
  </si>
  <si>
    <t>15'8" Saturn Triton Series Whitewater Raft - Upgraded German Mehler PVC and Heat-Welded Seams</t>
  </si>
  <si>
    <t>9'6" Saturn Whitewater Raft (Outfitter Model) - Upgraded Dropstitch Floor (1.3mm PVC and 10 psi Rating)</t>
  </si>
  <si>
    <t>RD290X</t>
  </si>
  <si>
    <t>12'6" Saturn Soloquest Whitewater Raft (Outfitter Model) - Upgraded Dropstitch Floor (1.3mm PVC and 10 psi Rating)</t>
  </si>
  <si>
    <t>RD385N</t>
  </si>
  <si>
    <t>13' Saturn Whitewater Raft (Outfitter Model) - Upgraded Dropstitch Floor (1.3mm PVC and 10 psi Rating)</t>
  </si>
  <si>
    <t>RD390X</t>
  </si>
  <si>
    <t>14' Saturn Whitewater Raft (Outfitter Model) - Upgraded Dropstitch Floor (1.3mm PVC and 10 psi Rating)</t>
  </si>
  <si>
    <t>RD430X</t>
  </si>
  <si>
    <t>14'6" Saturn Whitewater Raft (Outfitter Model) - Upgraded Dropstitch Floor (1.3mm PVC and 10 psi Rating)</t>
  </si>
  <si>
    <t>RD442X</t>
  </si>
  <si>
    <t>15' Saturn Whitewater Raft - Standard Dropstitch Floor (0.9mm PVC and 8 psi Rating)</t>
  </si>
  <si>
    <t>RD457</t>
  </si>
  <si>
    <t>15' Saturn Whitewater Raft (Outfitter Model) - Upgraded Dropstitch Floor (1.3mm PVC and 10 psi Rating)</t>
  </si>
  <si>
    <t>RD457X</t>
  </si>
  <si>
    <t>16' Saturn Whitewater Raft (Outfitter Model) - Upgraded Dropstitch Floor (1.3mm PVC and 10 psi Rating)</t>
  </si>
  <si>
    <t>RD488X</t>
  </si>
  <si>
    <t>NRS Frame Selection (Size Will be Customized for Raft Selected)</t>
  </si>
  <si>
    <t>NRS Longhorn Frame - w/seat (http://www.nrs.com/product/92010.04/nrs-longhorn-raft-frame)</t>
  </si>
  <si>
    <t>NRS Stern Raft Frame - w/seat (http://www.nrs.com/product/92007.04/nrs-stern-raft-frame)</t>
  </si>
  <si>
    <t>NRS Compact Outfitter Frame - no seat (http://www.nrs.com/product/92005.04/nrs-compact-outfitter-raft-frame)</t>
  </si>
  <si>
    <t>NRS Bighorn I Frame - w/seat (http://www.nrs.com/product/92001.04/nrs-bighorn-i-raft-frame)</t>
  </si>
  <si>
    <t>NRS Bighorn II Frame - w/seat (http://www.nrs.com/product/92003.04/nrs-bighorn-ii-raft-frame)</t>
  </si>
  <si>
    <t>NRS Universal Raft and Cataraft Frame (https://www.nrs.com/product/92064.04/nrs-universal-raft-and-cataraft-frame)</t>
  </si>
  <si>
    <t>NRS 2 Seat Fishing Frame - w/seats (http://www.nrs.com/product/92013.04/nrs-raft-fishing-frame)</t>
  </si>
  <si>
    <t>92013.02.101</t>
  </si>
  <si>
    <t>NRS Frame Stern Seat Mount (makes rear seat for 3 Seat NRS Fishing Frame or Bighorn II Frame)</t>
  </si>
  <si>
    <t>92017.02.101</t>
  </si>
  <si>
    <t>Custom Frame Option (Customer to Fill In Type, Size, and Cost)</t>
  </si>
  <si>
    <t>NRS Frame Parts (Size Will be Customized for Raft Selected)</t>
  </si>
  <si>
    <t>NRS Universal Seat Mount</t>
  </si>
  <si>
    <t>NRS Flip Seat Mount</t>
  </si>
  <si>
    <t>NRS Frame Side Rails with Plugs - Set of 2 (27", 50")</t>
  </si>
  <si>
    <t>NRS Frame Side Rails with Plugs - Set of 2 ( 60", 65", 68", 72" or 78")</t>
  </si>
  <si>
    <t>NRS Frame Side Rails with Plugs - Set of 2 (82", 88", 94")</t>
  </si>
  <si>
    <t>NRS Frame Side Rails with Plugs - Set of 2 (96" or 107")</t>
  </si>
  <si>
    <t>NRS Frame Side Rails with Plugs - Set of 2 ( 120" )</t>
  </si>
  <si>
    <t>NRS Frame Cross Bar with LoPro's (Not Needed Unless Building Custom Frame)</t>
  </si>
  <si>
    <t>NRS Seat Bar with LoPro's (Not Needed Unless Building Custom Frame)</t>
  </si>
  <si>
    <t>NRS Frame Foot Bar with LoPro's (Not Needed Unless Building Custom Frame)</t>
  </si>
  <si>
    <t>NRS Deluxe Foot Bar (Not Needed Unless Building Custom Frame)</t>
  </si>
  <si>
    <t>NRS Frame Angler Seat Bar with LoPro's (Not Needed Unless Building Custom Frame)</t>
  </si>
  <si>
    <t>Low-Back Padded Drain Hole Seat (Not Needed Unless Building Custom Frame)</t>
  </si>
  <si>
    <t>High-Back Padded Drain Hole Seat (Not Needed Unless Building Custom Frame)</t>
  </si>
  <si>
    <t>NRS High-Back Swivel Seat (Not Needed Unless Building Custom Frame)</t>
  </si>
  <si>
    <t>NRS Fishing Frame Accessories (Size Will be Customized for Raft Selected)</t>
  </si>
  <si>
    <t>NRS U-Shaped Thigh Bar</t>
  </si>
  <si>
    <t>93023.02.100</t>
  </si>
  <si>
    <t>NRS Frame Thigh Bar</t>
  </si>
  <si>
    <t>NRS Y - Shaped Rear Thigh Bar</t>
  </si>
  <si>
    <t>NRS Frame Rear Thigh Hook</t>
  </si>
  <si>
    <t>NRS Frame Casting Platform Standard or For Front Thigh Hook</t>
  </si>
  <si>
    <t>NRS Rear Casting Platform (Small)</t>
  </si>
  <si>
    <t xml:space="preserve">NRS Rear Casting Platform (Large) </t>
  </si>
  <si>
    <t>NRS Frame Wrench</t>
  </si>
  <si>
    <t>NRS Frame 1/2" Ratchet Wrench</t>
  </si>
  <si>
    <t>Rowing Oars</t>
  </si>
  <si>
    <t>Carlisle Oar Shaft - (7'-7.5')</t>
  </si>
  <si>
    <t>Blue</t>
  </si>
  <si>
    <t>Carlisle Oar Shaft - (8'-10')</t>
  </si>
  <si>
    <t>Blue, Black, Yellow</t>
  </si>
  <si>
    <t>Carlisle Oar Shaft - (11')</t>
  </si>
  <si>
    <t>Yellow</t>
  </si>
  <si>
    <t>Carlisle 2-piece Oar Shaft - (8'-9.5')</t>
  </si>
  <si>
    <t>Carlisle 2-piece Oar Shaft - (10')</t>
  </si>
  <si>
    <t>Cataract SGG Oar Shaft - (8', 8.5', or 9')</t>
  </si>
  <si>
    <t>Black, Blue, 
White or Yellow</t>
  </si>
  <si>
    <t>Cataract SGG Oar Shaft - (9.5' or 10')</t>
  </si>
  <si>
    <t>Cataract SGG Oar Shaft - (11')</t>
  </si>
  <si>
    <t>Cataract SGG Shaft with Wrap &amp; Stop (9')</t>
  </si>
  <si>
    <t>Black or White</t>
  </si>
  <si>
    <t>Cataract SGG Shaft with Wrap &amp; Stop (9.5' or 10')</t>
  </si>
  <si>
    <t>Cataract SGG Counterbalance Shaft with Wrap &amp; Stop (9')</t>
  </si>
  <si>
    <t>Cataract SGG Counterbalance Shaft with Wrap &amp; Stop (9.5' or 10')</t>
  </si>
  <si>
    <t>Sawyer Square Top Dynalite Oar with Wrap &amp; Stop (Blade Included) - (8.5')</t>
  </si>
  <si>
    <t>Black</t>
  </si>
  <si>
    <t>Sawyer Square Top Dynalite Oar with Wrap &amp; Stop (Blade Included) - (9')</t>
  </si>
  <si>
    <t>Sawyer Square Top Dynalite Oar with Wrap &amp; Stop (Blade Included) - (9.5')</t>
  </si>
  <si>
    <t>Sawyer Square Top Dynalite Oar with Wrap &amp; Stop (Blade Included) - (10')</t>
  </si>
  <si>
    <t>Sawyer Standard Utility Oar (Blade Included) - (6.5')</t>
  </si>
  <si>
    <t>Wood</t>
  </si>
  <si>
    <t>Sawyer Standard Utility Oar (Blade Included) - (7')</t>
  </si>
  <si>
    <t>Oar Blades</t>
  </si>
  <si>
    <t>Carlisle Outfitter Blades - (6.5" or 8")</t>
  </si>
  <si>
    <t>Black or Yellow</t>
  </si>
  <si>
    <t>Cataract Oar Blades 6 1/4"</t>
  </si>
  <si>
    <t>Cataract Oar Magnum Blade 7"</t>
  </si>
  <si>
    <t>Cataract Cutthroat Oar Blade - asymmetrical for shallow water</t>
  </si>
  <si>
    <t>Cataract Carbon Razor Oar Blade with Edge Protector - 7"</t>
  </si>
  <si>
    <t>Sawyer Duramax Oar Blade</t>
  </si>
  <si>
    <t>Sawyer Wide DyneLite Oar Blade</t>
  </si>
  <si>
    <t>Carlisle Oar Shaft Extender (1')</t>
  </si>
  <si>
    <t>Black, Blue, or Yellow</t>
  </si>
  <si>
    <t>Oar Components/Accessories</t>
  </si>
  <si>
    <t>Oar Rights - Size L (Each)</t>
  </si>
  <si>
    <t>1404.1 / 77412.01.101</t>
  </si>
  <si>
    <t>Plastic Oar Stoppers - Size Small / Regular / or Large (Each)</t>
  </si>
  <si>
    <t xml:space="preserve">Rubber Oar Stopper (Each) (Use over oar shaft when not using Molded Oar Sleeve) </t>
  </si>
  <si>
    <t>Molded Oar Sleeve (Each)</t>
  </si>
  <si>
    <t>1405 / 77414.01.100</t>
  </si>
  <si>
    <t>NRS Atomic Oarlocks (Pair)</t>
  </si>
  <si>
    <t>NRS Superston Oarlocks (Pair)</t>
  </si>
  <si>
    <t>NRS Cobra Oarlocks (Pair)</t>
  </si>
  <si>
    <t>Oarlock Stainless Springs (Pair)</t>
  </si>
  <si>
    <t>1409.1 / 77402.01.100</t>
  </si>
  <si>
    <t>Lynch Pin Oarlock Keeper (Each)</t>
  </si>
  <si>
    <t>Oar Pins and Clips Sets (9") - Recommended Size for Most Rafters</t>
  </si>
  <si>
    <t>Oar Pins and Clips Sets (12") - Works better when sitting up higher on coolers or dryboxes</t>
  </si>
  <si>
    <t>NRS Oar Tethers (Pair)</t>
  </si>
  <si>
    <t>NRS Spare Oar Keeper (Each)</t>
  </si>
  <si>
    <t>Anchor System  / Motor Mounts</t>
  </si>
  <si>
    <t>NRS Raft Stern Frame Anchor System-Forged (anchor/rope not included)</t>
  </si>
  <si>
    <t>93081.02.100</t>
  </si>
  <si>
    <t>NRS Frame Stern side rails - 32" (use with 30" of NRS Unbendable Pipe if you don't desire the seat)</t>
  </si>
  <si>
    <t>NRS Unbendable Pipe 1-5/8" Anodized for Stern set-up (per foot)</t>
  </si>
  <si>
    <t xml:space="preserve">30" </t>
  </si>
  <si>
    <t>NRS Rubber Frame Plugs (order if you buy NRS Unbendable Pipe)</t>
  </si>
  <si>
    <t>Rescue / Anchor Rope 3/8" (per ft.)</t>
  </si>
  <si>
    <t>1830 / 45012.01.101</t>
  </si>
  <si>
    <t>NRS Raft Motor Mount</t>
  </si>
  <si>
    <t>NRS U-Style Raft Motor Mount</t>
  </si>
  <si>
    <t>Seating / Storage Options</t>
  </si>
  <si>
    <t>Eddy Out Aluminum Dry Box 38L x 16H x 13D</t>
  </si>
  <si>
    <t>38L x 16H x 13D</t>
  </si>
  <si>
    <t>Eddy Out Aluminum Dry Box 36L x 16H x 16D</t>
  </si>
  <si>
    <t>36L x 16H x 16D</t>
  </si>
  <si>
    <t>NRS Adjustable Dry Box Mount</t>
  </si>
  <si>
    <t>NRS Adjustable Cooler Mount</t>
  </si>
  <si>
    <t>NRS Frame Cooler Mount</t>
  </si>
  <si>
    <t>Padz Dry Box Seat Pad</t>
  </si>
  <si>
    <t>36" x 16"</t>
  </si>
  <si>
    <t xml:space="preserve">Ethafoam Blocks - 54"x12"x 1" thick </t>
  </si>
  <si>
    <t>White / Black</t>
  </si>
  <si>
    <t>Ethafoam Blocks - 54"x12"x 2" thick</t>
  </si>
  <si>
    <t xml:space="preserve">Paddles / Accessories </t>
  </si>
  <si>
    <t>NRS PTE Economy Paddle (48", 54", 57", 60", or 66")</t>
  </si>
  <si>
    <t>Blue/Yellow</t>
  </si>
  <si>
    <t>Carlisle Economy Paddle (48", 54", 57", 60", or 66")</t>
  </si>
  <si>
    <t>Carlisle Standard Paddle ( 57", 60" ) - Recommended by Saturn Rafts</t>
  </si>
  <si>
    <t>Blue/Yellow, Red/Yellow, White/Blue, White/Red</t>
  </si>
  <si>
    <t>NRS PTC Canoe/Raft Paddle (56", 60", or 66")</t>
  </si>
  <si>
    <t>Black/Yellow, Blue/Yellow, Blue/White, Red/Yellow, Red/White</t>
  </si>
  <si>
    <t>Carlisle Outfitter Paddle (57", 60", or 66" )</t>
  </si>
  <si>
    <t>Blue/Yellow. Red/Yellow</t>
  </si>
  <si>
    <t>NRS PT Guide Paddle (60", 63", 66", 69", or 72")</t>
  </si>
  <si>
    <t>Blue/White</t>
  </si>
  <si>
    <t>Carlisle Guide Paddle (60", 66", or 72")</t>
  </si>
  <si>
    <t>NRS Standard Rescue Throw Bag - w/ 75' of 3/8" yellow high vis rope</t>
  </si>
  <si>
    <t>Red, Orange</t>
  </si>
  <si>
    <t>NRS Compact Rescue Throw Bag - w/ 70' of 1/4" yellow high vis rope</t>
  </si>
  <si>
    <t>Red, Orange,
Yellow</t>
  </si>
  <si>
    <t>Paddler Medical Kit</t>
  </si>
  <si>
    <t>Green</t>
  </si>
  <si>
    <t>NRS Vista PFD</t>
  </si>
  <si>
    <t>Blue, Red, Yellow</t>
  </si>
  <si>
    <t>NRS Vista Youth PFD</t>
  </si>
  <si>
    <t>Red, Yellow</t>
  </si>
  <si>
    <t>NRS Havoc Livery Helmet (Universal Size)</t>
  </si>
  <si>
    <t>Blue, Red, Yellow, Matte Black, White</t>
  </si>
  <si>
    <t>NRS 5" Barrel Pump - Dual Action High Volume Hand Pump</t>
  </si>
  <si>
    <t>NRS Wonder Pump 6 - Dual Action High Volume Hand Pump</t>
  </si>
  <si>
    <t>NRS Super Pump - Dual Action High Pressure Hand Pump</t>
  </si>
  <si>
    <t>NRS Super 2 HP Pump - Dual Action High Pressure Hand Pump</t>
  </si>
  <si>
    <t>C7 Leafield Valve Adapter</t>
  </si>
  <si>
    <t>NRS Blast Inflator Pump</t>
  </si>
  <si>
    <t>Bravo High-Pressure 12 Volt Pump</t>
  </si>
  <si>
    <t>Customer Order Request:</t>
  </si>
  <si>
    <t>Subtotals</t>
  </si>
  <si>
    <t>Add additional components and cost for additional NRS items for your order below and we will update your package price prior to ordering.</t>
  </si>
  <si>
    <t>Saturn Whitewater Raft(s)</t>
  </si>
  <si>
    <t>8% Guide/Repeat Discount</t>
  </si>
  <si>
    <t>NRS Gear and Equipment</t>
  </si>
  <si>
    <t>10% Off NRS Gear / Equipment</t>
  </si>
  <si>
    <t>Pricing Subject to Change and Will be Confirmed at Order</t>
  </si>
  <si>
    <t>Frame Package Customization:</t>
  </si>
  <si>
    <t>Outside Idaho (if in Idaho sales tax will be added)</t>
  </si>
  <si>
    <t xml:space="preserve">Customer to enter the raft size/type and we will then produce the selected NRS frame in the custom size for the raft. </t>
  </si>
  <si>
    <t>Customer to enter oar length, oar color, and other package preferences under column "D".</t>
  </si>
  <si>
    <t>Shipping and Handling</t>
  </si>
  <si>
    <t>Frame / Supplies/Gear</t>
  </si>
  <si>
    <t>Order Total</t>
  </si>
  <si>
    <t>Season End-Free Raft Shipping</t>
  </si>
  <si>
    <t>Final Total</t>
  </si>
  <si>
    <t>NRS Frame Side Rail Racks - 3'</t>
  </si>
  <si>
    <t>NRS Frame Side Rail Racks - 4'</t>
  </si>
  <si>
    <t>NRS Frame Side Rail Racks - 6'</t>
  </si>
  <si>
    <t>Surcharge</t>
  </si>
  <si>
    <t>NRS Bighorn II Frame - w/lowback seat (http://www.nrs.com/product/92003.04/nrs-bighorn-ii-raft-frame)</t>
  </si>
  <si>
    <t>32"</t>
  </si>
  <si>
    <t>Custom Frame Mod</t>
  </si>
  <si>
    <t>88"</t>
  </si>
  <si>
    <t>Convert to Breakdown Side-Rails</t>
  </si>
  <si>
    <t>39 3/8"</t>
  </si>
  <si>
    <t>NRS Frame 8" Oar Mount (Pair)</t>
  </si>
  <si>
    <t>NRS Frame 10" Oar Mount (Pair)</t>
  </si>
  <si>
    <t>Oar Lock 1/2" Shaft Reducer Bushing, 1-Pair</t>
  </si>
  <si>
    <t>NRS Deluxe Foot Bar - No Pegs (Not Needed Unless Building Custom Frame)</t>
  </si>
  <si>
    <t>NRS Frame Angler Seat Bar with LoPro's &amp; Mount (Not Needed Unless Building Custom Frame)</t>
  </si>
  <si>
    <t>Custom Cut/Bend</t>
  </si>
  <si>
    <t>Carlisle Economy Oar - (6', 6.5', 7' ) - 7' Recommended</t>
  </si>
  <si>
    <t>Aluminum/Black</t>
  </si>
  <si>
    <t>Carlisle 2-piece Economy Oar - 7' Recommended</t>
  </si>
  <si>
    <t>Cataract KBO 2-Piece Oar Shaft - 7.5' (7' Optional)</t>
  </si>
  <si>
    <t>Cataract Mini Magnum Oar Blade  (for KBO system)</t>
  </si>
  <si>
    <t>Cataract Mini Cutthroat Oar Blade (for KBO system) - asymmetrical for shallow water</t>
  </si>
  <si>
    <t>Suggest 8"</t>
  </si>
  <si>
    <t>NRS Mini Aluminum Oar Locks (Each)</t>
  </si>
  <si>
    <t>NRS Boulder Camping Dry Box</t>
  </si>
  <si>
    <t>Grey or Yellow</t>
  </si>
  <si>
    <t>NRS Canyon Camping Dry Box</t>
  </si>
  <si>
    <t>Paddles / Accessories</t>
  </si>
  <si>
    <t>Black/Yellow, Blue/Yellow, Red/Yellow, Red/White</t>
  </si>
  <si>
    <t>Blue, Red, Yellow, Black, White</t>
  </si>
  <si>
    <t>Leafield C7, D7 &amp; A6 Valve Wrench</t>
  </si>
  <si>
    <t>Tear-Aid Patch - Type B</t>
  </si>
  <si>
    <t>Roller Rasp Hand Tool</t>
  </si>
  <si>
    <t>8% Guide Discount</t>
  </si>
  <si>
    <t>12% Additional Discount</t>
  </si>
  <si>
    <t xml:space="preserve">6% Sales Tax (Idaho) </t>
  </si>
  <si>
    <t>Outside Idaho (Idaho sales tax not collected)</t>
  </si>
  <si>
    <t>Free Raft Shipping Promo</t>
  </si>
  <si>
    <t>Revised Total</t>
  </si>
  <si>
    <t>NRS Small Molded Oar Sleeve (Each)</t>
  </si>
  <si>
    <t>1405 / 77416.01.100</t>
  </si>
  <si>
    <t>Oar Rights - Size L or S (Each)</t>
  </si>
  <si>
    <t>S - Black</t>
  </si>
  <si>
    <t>Blue, Red, Lime</t>
  </si>
  <si>
    <t>Lime, Red (4/17/20)</t>
  </si>
  <si>
    <t>Cataract Oar Counterbalance Sleeves (Pair)</t>
  </si>
  <si>
    <t>13' Saturn CataRaft (18" Tube Diam)</t>
  </si>
  <si>
    <t>CT396</t>
  </si>
  <si>
    <t>14' Saturn CataRaft (22.5" Tube Diam)</t>
  </si>
  <si>
    <t>CT430 / CT-14</t>
  </si>
  <si>
    <t>15'6" Saturn CataRaft (24" Tube Diam)</t>
  </si>
  <si>
    <t>CT470 / CT-156</t>
  </si>
  <si>
    <t>Universal Style</t>
  </si>
  <si>
    <t>NRS Sport Cat Frame - 66"W X 88"L - w/seat (https://www.nrs.com/product/92072.04/nrs-sport-cat-frame-66w-x-88l)</t>
  </si>
  <si>
    <t>NRS Universal Frame - 66"W x 108"L - w/seat (https://www.nrs.com/product/92064.04/nrs-universal-frame-66w-x-108l)</t>
  </si>
  <si>
    <t>NRS Universal Frame - 66"W x 120"L - w/seat (https://www.nrs.com/product/92064.04/nrs-universal-frame-66w-x-108l)</t>
  </si>
  <si>
    <t>NRS Universal Frame - 72"W x 108"L - w/seat (https://www.nrs.com/product/92066.04/nrs-universal-frame-72w-x-108l)</t>
  </si>
  <si>
    <t>NRS Universal Frame - 72"W x 120"L - w/seat (https://www.nrs.com/product/92067.04/nrs-universal-frame-72w-x-120l)</t>
  </si>
  <si>
    <t>Yolk Style</t>
  </si>
  <si>
    <t>NRS Alley Cat Frame - 66"W x 88"L - w/seat (https://www.nrs.com/product/92050.04/nrs-alley-cat-frame-66w-x-88l)</t>
  </si>
  <si>
    <t>NRS Alley Cat Frame - 72"W x 88"L - w/seat (https://www.nrs.com/product/92051.04/nrs-alley-cat-frame-72w-x-88l)</t>
  </si>
  <si>
    <t>NRS Top Cat Frame - 72"W x 107"L - w/seat (https://www.nrs.com/product/92054.04/nrs-top-cat-frame-72w-x-107l)</t>
  </si>
  <si>
    <t>NRS Top Cat Frame - 72"W x 120"L - w/seat (https://www.nrs.com/product/92055.04/nrs-top-cat-frame-72w-x-120l)</t>
  </si>
  <si>
    <t>NRS Fat Cat Frame - 72"W x 107"L - w/2 seats (https://www.nrs.com/product/92057.04/nrs-fat-cat-frame-72w-x-107l)</t>
  </si>
  <si>
    <t>NRS Fat Cat Frame - 72"W x 120"L - w/2 seats (https://www.nrs.com/product/92058.04/nrs-fat-cat-frame-72w-x-120l)</t>
  </si>
  <si>
    <t>NRS Cat Fish Frame - 66"W x 120"L - w/2 seats (https://www.nrs.com/product/92060.04/nrs-cat-fish-frame-66w-x-120l)</t>
  </si>
  <si>
    <t>NRS Cat Fish Frame - 72"W x 120"L - w/2 seats (https://www.nrs.com/product/92061.04/nrs-cat-fish-frame-72w-x-120l)</t>
  </si>
  <si>
    <t>NRS Cataraft Frame Accessories (Size Will be Customized for Raft Selected)</t>
  </si>
  <si>
    <t>NRS Twin Tube Cataraft Cargo Floor</t>
  </si>
  <si>
    <t xml:space="preserve">NRS Cataraft Cargo Floor - for 66" Frame - 4' Length </t>
  </si>
  <si>
    <t xml:space="preserve">NRS Cataraft Cargo Floor - for 66" Frame - 6' Length </t>
  </si>
  <si>
    <t xml:space="preserve">NRS Cataraft Cargo Floor - for 72" Frame - 4' Length </t>
  </si>
  <si>
    <t xml:space="preserve">NRS Cataraft Cargo Floor - for 72" Frame - 6' Length </t>
  </si>
  <si>
    <t>NRS Lower Cat Rail Spreader Bar</t>
  </si>
  <si>
    <t>NRS Cataraft Frame Aluminum Floor - for 66" Frame - 28" x 48" per section</t>
  </si>
  <si>
    <t>NRS Cataraft Frame Aluminum Floor - for 72" Frame - 34" x 48" per section</t>
  </si>
  <si>
    <t>NRS Cataraft Motor Mount</t>
  </si>
  <si>
    <t>NRS Cataraft Anchor System-Forged (anchor/rope not included)</t>
  </si>
  <si>
    <t>93080.02.100</t>
  </si>
  <si>
    <t>34"</t>
  </si>
  <si>
    <t>68"</t>
  </si>
  <si>
    <t>RD365X</t>
  </si>
  <si>
    <t>12' Saturn Raft / Kayak (Outfitter Model) - Upgraded Dropstitch Floor (1.3mm PVC and 10 psi Rating)</t>
  </si>
  <si>
    <t>NRS ClampIt</t>
  </si>
  <si>
    <t>NRS ClampIt Drink Holder</t>
  </si>
  <si>
    <t>NRS 1" HD Tie-Down Straps - 2' (Pair)</t>
  </si>
  <si>
    <t>NRS 1" HD Tie-Down Straps - 3' (Pair)</t>
  </si>
  <si>
    <t>NRS 1" HD Tie-Down Straps - 4'  (Pair)</t>
  </si>
  <si>
    <t>NRS 1" HD Tie-Down Straps - 6' (Pair)</t>
  </si>
  <si>
    <t>NRS 1" HD Tie-Down Straps - 9' (Pair)</t>
  </si>
  <si>
    <t>NRS Super 2 HP Pump</t>
  </si>
  <si>
    <t>12' Saturn Triton Series Raft / Kayak - Upgraded PVC and Heat-Welded Seams</t>
  </si>
  <si>
    <t>TR365X</t>
  </si>
  <si>
    <t>TR290X</t>
  </si>
  <si>
    <t>Additional CraigsList Discount</t>
  </si>
  <si>
    <t xml:space="preserve">6% Sales Tax ( Idaho ) </t>
  </si>
  <si>
    <t>Carlisle Oar Shaft ( Closeout ) - (8'-10')  -  9.5" or 10"</t>
  </si>
  <si>
    <t>Blue, Black</t>
  </si>
  <si>
    <t xml:space="preserve">Carlisle Oar Shaft ( Closeout ) - (8'-10')  </t>
  </si>
  <si>
    <t>99999.02.476</t>
  </si>
  <si>
    <t>99999.03.031</t>
  </si>
  <si>
    <t>99999.04.685</t>
  </si>
  <si>
    <t>NRS Frame Casting Platform Standard or For Front Thigh Hook - Small w/ Custom drop supports</t>
  </si>
  <si>
    <t>93042.04.100</t>
  </si>
  <si>
    <t>36"</t>
  </si>
  <si>
    <t>48 x 65
(will need to be cut down to ~ 50-52")</t>
  </si>
  <si>
    <t>Small</t>
  </si>
  <si>
    <t>94909.01.100</t>
  </si>
  <si>
    <t>31" Mast</t>
  </si>
  <si>
    <t>NRS 1" HD Tie-Down Straps - 12' (Pair)</t>
  </si>
  <si>
    <t>NRS Frame Front Thigh Hook</t>
  </si>
  <si>
    <t>NRS Support Bar for Rear Thigh Hook</t>
  </si>
  <si>
    <t>93114.02.100</t>
  </si>
  <si>
    <t>NRS Support Bar for Front Thigh Hook</t>
  </si>
  <si>
    <t>93115.02.100</t>
  </si>
  <si>
    <t>Estimated Frame / Supplies/Gear</t>
  </si>
  <si>
    <t>Shipping Package Discount</t>
  </si>
  <si>
    <t>TR126R</t>
  </si>
  <si>
    <t>TR136R</t>
  </si>
  <si>
    <t>TR148R</t>
  </si>
  <si>
    <t>TR158R</t>
  </si>
  <si>
    <t>NRS Mini Aluminum Oar Locks (Pair)</t>
  </si>
  <si>
    <t>S-Black</t>
  </si>
  <si>
    <t>9'6" Saturn Triton Series Whitewater Raft - Upgraded PVC and Heat-Welded Seams</t>
  </si>
  <si>
    <t>NRS Frame Side Rails with Plugs - Set of 2 (88", 94", 96", 107", 120")</t>
  </si>
  <si>
    <t>NRS Frame Side Rails with Plugs - Set of 2 (82")</t>
  </si>
  <si>
    <t>NRS Frame Side Rails with Plugs - Set of 2 (27")</t>
  </si>
  <si>
    <t>NRS Frame Side Rails with Plugs - Set of 2 (50")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</si>
</sst>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[$$-409]* #,##0.00_ ;_-[$$-409]* \-#,##0.00\ ;_-[$$-409]* &quot;-&quot;??_ ;_-@_ "/>
    <numFmt numFmtId="165" formatCode="_-&quot;$&quot;* #,##0.00_-;\-&quot;$&quot;* #,##0.00_-;_-&quot;$&quot;* &quot;-&quot;??_-;_-@_-"/>
    <numFmt numFmtId="166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8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5"/>
      <name val="Calibri"/>
      <family val="2"/>
      <scheme val="minor"/>
    </font>
    <font>
      <b/>
      <sz val="11"/>
      <color rgb="FF0000FF"/>
      <name val="Trebuchet MS"/>
      <family val="2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4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4" applyAlignment="1">
      <protection locked="0"/>
    </xf>
    <xf numFmtId="0" fontId="9" fillId="0" borderId="0" xfId="4" applyFont="1" applyAlignment="1">
      <protection locked="0"/>
    </xf>
    <xf numFmtId="0" fontId="8" fillId="0" borderId="0" xfId="4" applyAlignment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vertical="center"/>
    </xf>
    <xf numFmtId="164" fontId="7" fillId="3" borderId="8" xfId="2" applyNumberFormat="1" applyFont="1" applyFill="1" applyBorder="1" applyAlignment="1">
      <alignment vertical="center"/>
    </xf>
    <xf numFmtId="164" fontId="0" fillId="3" borderId="9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164" fontId="7" fillId="3" borderId="9" xfId="1" applyNumberFormat="1" applyFont="1" applyFill="1" applyBorder="1" applyAlignment="1">
      <alignment vertical="center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64" fontId="11" fillId="3" borderId="8" xfId="1" applyNumberFormat="1" applyFont="1" applyFill="1" applyBorder="1" applyAlignment="1">
      <alignment vertical="center"/>
    </xf>
    <xf numFmtId="164" fontId="11" fillId="3" borderId="9" xfId="1" applyNumberFormat="1" applyFont="1" applyFill="1" applyBorder="1" applyAlignment="1">
      <alignment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/>
      <protection locked="0"/>
    </xf>
    <xf numFmtId="164" fontId="13" fillId="3" borderId="8" xfId="1" applyNumberFormat="1" applyFont="1" applyFill="1" applyBorder="1" applyAlignment="1">
      <alignment vertical="center"/>
    </xf>
    <xf numFmtId="164" fontId="13" fillId="3" borderId="9" xfId="1" applyNumberFormat="1" applyFont="1" applyFill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 vertical="center" wrapText="1"/>
      <protection locked="0"/>
    </xf>
    <xf numFmtId="164" fontId="7" fillId="3" borderId="5" xfId="1" applyNumberFormat="1" applyFont="1" applyFill="1" applyBorder="1" applyAlignment="1">
      <alignment vertical="center"/>
    </xf>
    <xf numFmtId="164" fontId="0" fillId="3" borderId="6" xfId="1" applyNumberFormat="1" applyFont="1" applyFill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164" fontId="7" fillId="3" borderId="11" xfId="1" applyNumberFormat="1" applyFont="1" applyFill="1" applyBorder="1" applyAlignment="1">
      <alignment vertical="center"/>
    </xf>
    <xf numFmtId="164" fontId="7" fillId="3" borderId="12" xfId="1" applyNumberFormat="1" applyFont="1" applyFill="1" applyBorder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43" fontId="7" fillId="0" borderId="0" xfId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5" fontId="0" fillId="3" borderId="9" xfId="2" applyFont="1" applyFill="1" applyBorder="1" applyAlignment="1">
      <alignment vertical="center"/>
    </xf>
    <xf numFmtId="9" fontId="16" fillId="3" borderId="7" xfId="3" applyFont="1" applyFill="1" applyBorder="1" applyAlignment="1">
      <alignment horizontal="right" vertical="center" indent="1"/>
    </xf>
    <xf numFmtId="165" fontId="18" fillId="3" borderId="9" xfId="2" applyFont="1" applyFill="1" applyBorder="1" applyAlignment="1">
      <alignment vertical="center"/>
    </xf>
    <xf numFmtId="9" fontId="16" fillId="3" borderId="10" xfId="3" applyFont="1" applyFill="1" applyBorder="1" applyAlignment="1">
      <alignment horizontal="right" vertical="center" indent="1"/>
    </xf>
    <xf numFmtId="165" fontId="18" fillId="3" borderId="12" xfId="2" applyFont="1" applyFill="1" applyBorder="1" applyAlignment="1">
      <alignment vertical="center"/>
    </xf>
    <xf numFmtId="0" fontId="18" fillId="0" borderId="0" xfId="5" applyFont="1" applyAlignment="1" applyProtection="1">
      <alignment horizontal="left" indent="3"/>
      <protection locked="0"/>
    </xf>
    <xf numFmtId="0" fontId="0" fillId="0" borderId="0" xfId="0" applyAlignment="1">
      <alignment vertical="center"/>
    </xf>
    <xf numFmtId="0" fontId="20" fillId="0" borderId="0" xfId="5" applyFont="1" applyAlignment="1">
      <alignment horizontal="right" indent="1"/>
    </xf>
    <xf numFmtId="43" fontId="18" fillId="0" borderId="0" xfId="1" applyFont="1" applyAlignment="1">
      <alignment vertical="center"/>
    </xf>
    <xf numFmtId="165" fontId="10" fillId="3" borderId="20" xfId="2" applyFont="1" applyFill="1" applyBorder="1" applyAlignment="1">
      <alignment vertical="center"/>
    </xf>
    <xf numFmtId="165" fontId="18" fillId="3" borderId="2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10" fillId="0" borderId="0" xfId="1" applyFont="1" applyAlignment="1">
      <alignment horizontal="right" vertical="center"/>
    </xf>
    <xf numFmtId="43" fontId="0" fillId="0" borderId="0" xfId="1" applyFont="1" applyAlignment="1">
      <alignment vertical="center"/>
    </xf>
    <xf numFmtId="0" fontId="21" fillId="0" borderId="0" xfId="0" applyFont="1" applyAlignment="1" applyProtection="1">
      <alignment vertical="center" wrapText="1"/>
      <protection locked="0"/>
    </xf>
    <xf numFmtId="165" fontId="0" fillId="3" borderId="9" xfId="2" applyFont="1" applyFill="1" applyBorder="1" applyAlignment="1">
      <alignment horizontal="center" vertical="center"/>
    </xf>
    <xf numFmtId="165" fontId="18" fillId="3" borderId="12" xfId="2" applyFont="1" applyFill="1" applyBorder="1" applyAlignment="1">
      <alignment horizontal="center" vertical="center"/>
    </xf>
    <xf numFmtId="0" fontId="22" fillId="0" borderId="0" xfId="5" applyFont="1" applyAlignment="1">
      <alignment horizontal="right" indent="1"/>
    </xf>
    <xf numFmtId="43" fontId="23" fillId="0" borderId="0" xfId="1" applyFont="1" applyAlignment="1">
      <alignment vertical="center"/>
    </xf>
    <xf numFmtId="43" fontId="25" fillId="3" borderId="27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 applyProtection="1">
      <alignment horizontal="left"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horizontal="left" vertical="center" indent="1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/>
      <protection locked="0"/>
    </xf>
    <xf numFmtId="165" fontId="1" fillId="3" borderId="9" xfId="2" applyFill="1" applyBorder="1" applyAlignment="1">
      <alignment vertical="center"/>
    </xf>
    <xf numFmtId="9" fontId="2" fillId="3" borderId="10" xfId="3" applyFont="1" applyFill="1" applyBorder="1" applyAlignment="1">
      <alignment horizontal="right" vertical="center" indent="1"/>
    </xf>
    <xf numFmtId="0" fontId="7" fillId="0" borderId="0" xfId="5" applyFont="1" applyAlignment="1" applyProtection="1">
      <alignment horizontal="right" indent="1"/>
      <protection locked="0"/>
    </xf>
    <xf numFmtId="43" fontId="3" fillId="0" borderId="0" xfId="1" applyFont="1" applyAlignment="1" applyProtection="1">
      <alignment vertical="center"/>
      <protection locked="0"/>
    </xf>
    <xf numFmtId="165" fontId="10" fillId="3" borderId="15" xfId="2" applyFont="1" applyFill="1" applyBorder="1" applyAlignment="1">
      <alignment vertical="center"/>
    </xf>
    <xf numFmtId="43" fontId="10" fillId="0" borderId="0" xfId="1" applyFont="1" applyAlignment="1" applyProtection="1">
      <alignment horizontal="right" vertical="center"/>
      <protection locked="0"/>
    </xf>
    <xf numFmtId="43" fontId="1" fillId="0" borderId="0" xfId="1" applyAlignment="1" applyProtection="1">
      <alignment vertical="center"/>
      <protection locked="0"/>
    </xf>
    <xf numFmtId="165" fontId="1" fillId="3" borderId="9" xfId="2" applyFill="1" applyBorder="1" applyAlignment="1">
      <alignment horizontal="center" vertical="center"/>
    </xf>
    <xf numFmtId="0" fontId="22" fillId="0" borderId="0" xfId="5" applyFont="1" applyAlignment="1" applyProtection="1">
      <alignment horizontal="right" indent="1"/>
      <protection locked="0"/>
    </xf>
    <xf numFmtId="43" fontId="23" fillId="0" borderId="0" xfId="1" applyFont="1" applyAlignment="1" applyProtection="1">
      <alignment vertical="center"/>
      <protection locked="0"/>
    </xf>
    <xf numFmtId="165" fontId="3" fillId="3" borderId="27" xfId="2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 vertical="center" indent="2"/>
      <protection locked="0"/>
    </xf>
    <xf numFmtId="0" fontId="8" fillId="0" borderId="0" xfId="4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3" fontId="17" fillId="3" borderId="16" xfId="1" applyFont="1" applyFill="1" applyBorder="1" applyAlignment="1">
      <alignment horizontal="right" vertical="center" indent="1"/>
    </xf>
    <xf numFmtId="0" fontId="0" fillId="3" borderId="17" xfId="0" applyFill="1" applyBorder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43" fontId="10" fillId="3" borderId="13" xfId="1" applyFont="1" applyFill="1" applyBorder="1" applyAlignment="1">
      <alignment horizontal="right"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15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3" fontId="7" fillId="3" borderId="7" xfId="1" applyFont="1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43" fontId="17" fillId="3" borderId="8" xfId="1" applyFont="1" applyFill="1" applyBorder="1" applyAlignment="1">
      <alignment horizontal="right" vertical="center" indent="1"/>
    </xf>
    <xf numFmtId="0" fontId="0" fillId="3" borderId="8" xfId="0" applyFill="1" applyBorder="1" applyAlignment="1">
      <alignment horizontal="right" vertical="center"/>
    </xf>
    <xf numFmtId="0" fontId="24" fillId="3" borderId="25" xfId="5" applyFont="1" applyFill="1" applyBorder="1" applyAlignment="1">
      <alignment horizontal="right" vertical="center" indent="1"/>
    </xf>
    <xf numFmtId="0" fontId="0" fillId="3" borderId="26" xfId="0" applyFill="1" applyBorder="1" applyAlignment="1">
      <alignment horizontal="right"/>
    </xf>
    <xf numFmtId="43" fontId="10" fillId="3" borderId="18" xfId="1" applyFont="1" applyFill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18" fillId="3" borderId="21" xfId="5" applyFont="1" applyFill="1" applyBorder="1" applyAlignment="1">
      <alignment horizontal="right" indent="3"/>
    </xf>
    <xf numFmtId="0" fontId="3" fillId="3" borderId="22" xfId="0" applyFont="1" applyFill="1" applyBorder="1"/>
    <xf numFmtId="0" fontId="7" fillId="3" borderId="4" xfId="5" applyFont="1" applyFill="1" applyBorder="1" applyAlignment="1">
      <alignment horizontal="right" indent="2"/>
    </xf>
    <xf numFmtId="0" fontId="0" fillId="3" borderId="5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18" fillId="3" borderId="10" xfId="5" applyFont="1" applyFill="1" applyBorder="1" applyAlignment="1">
      <alignment horizontal="right" indent="2"/>
    </xf>
    <xf numFmtId="0" fontId="0" fillId="3" borderId="11" xfId="0" applyFill="1" applyBorder="1" applyAlignment="1">
      <alignment horizontal="right"/>
    </xf>
    <xf numFmtId="0" fontId="17" fillId="3" borderId="25" xfId="5" applyFont="1" applyFill="1" applyBorder="1" applyAlignment="1">
      <alignment horizontal="right" vertical="center" indent="1"/>
    </xf>
    <xf numFmtId="0" fontId="18" fillId="3" borderId="26" xfId="0" applyFont="1" applyFill="1" applyBorder="1" applyAlignment="1">
      <alignment horizontal="right"/>
    </xf>
    <xf numFmtId="0" fontId="21" fillId="3" borderId="17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18" fillId="3" borderId="22" xfId="0" applyFont="1" applyFill="1" applyBorder="1"/>
    <xf numFmtId="0" fontId="21" fillId="3" borderId="11" xfId="0" applyFont="1" applyFill="1" applyBorder="1" applyAlignment="1">
      <alignment horizontal="right"/>
    </xf>
    <xf numFmtId="43" fontId="26" fillId="3" borderId="16" xfId="1" applyFont="1" applyFill="1" applyBorder="1" applyAlignment="1">
      <alignment horizontal="right" vertical="center" indent="1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3" xfId="5" xr:uid="{D60D75B9-16E0-4A1A-9C24-815566CE750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BEC0-CC95-425B-9AFA-0EAB061346EA}">
  <sheetPr codeName="Sheet1">
    <tabColor rgb="FF00B050"/>
  </sheetPr>
  <dimension ref="A1:J179"/>
  <sheetViews>
    <sheetView tabSelected="1" zoomScale="85" zoomScaleNormal="85" zoomScalePageLayoutView="125" workbookViewId="0">
      <pane ySplit="8" topLeftCell="A149" activePane="bottomLeft" state="frozen"/>
      <selection pane="bottomLeft" activeCell="B96" sqref="B96"/>
    </sheetView>
  </sheetViews>
  <sheetFormatPr defaultColWidth="8.88671875" defaultRowHeight="14.4" x14ac:dyDescent="0.3"/>
  <cols>
    <col min="1" max="1" width="10.88671875" style="9" customWidth="1"/>
    <col min="2" max="2" width="87" style="1" customWidth="1"/>
    <col min="3" max="3" width="20" style="9" customWidth="1"/>
    <col min="4" max="4" width="21.88671875" style="9" customWidth="1"/>
    <col min="5" max="5" width="16.33203125" style="4" customWidth="1"/>
    <col min="6" max="6" width="16.44140625" style="4" customWidth="1"/>
    <col min="7" max="7" width="12.6640625" style="1" customWidth="1"/>
    <col min="8" max="16384" width="8.88671875" style="1"/>
  </cols>
  <sheetData>
    <row r="1" spans="1:7" ht="18" x14ac:dyDescent="0.3">
      <c r="A1" s="115" t="s">
        <v>0</v>
      </c>
      <c r="B1" s="115"/>
      <c r="C1" s="115"/>
      <c r="D1" s="115"/>
      <c r="E1" s="115"/>
      <c r="F1" s="115"/>
      <c r="G1" s="115"/>
    </row>
    <row r="3" spans="1:7" x14ac:dyDescent="0.3">
      <c r="A3" s="2" t="s">
        <v>1</v>
      </c>
      <c r="B3" s="3"/>
      <c r="C3" s="2"/>
      <c r="D3" s="2" t="s">
        <v>2</v>
      </c>
      <c r="E3" s="1"/>
    </row>
    <row r="4" spans="1:7" x14ac:dyDescent="0.3">
      <c r="A4" s="5" t="s">
        <v>3</v>
      </c>
      <c r="C4" s="2"/>
      <c r="D4" s="2" t="s">
        <v>4</v>
      </c>
      <c r="E4" s="111"/>
      <c r="F4" s="7"/>
      <c r="G4" s="8"/>
    </row>
    <row r="5" spans="1:7" x14ac:dyDescent="0.3">
      <c r="B5" s="10"/>
    </row>
    <row r="7" spans="1:7" ht="15" thickBot="1" x14ac:dyDescent="0.35"/>
    <row r="8" spans="1:7" ht="60.9" customHeight="1" x14ac:dyDescent="0.3">
      <c r="A8" s="11" t="s">
        <v>5</v>
      </c>
      <c r="B8" s="12" t="s">
        <v>6</v>
      </c>
      <c r="C8" s="12" t="s">
        <v>7</v>
      </c>
      <c r="D8" s="12" t="s">
        <v>8</v>
      </c>
      <c r="E8" s="13" t="s">
        <v>9</v>
      </c>
      <c r="F8" s="13" t="s">
        <v>10</v>
      </c>
      <c r="G8" s="14" t="s">
        <v>11</v>
      </c>
    </row>
    <row r="9" spans="1:7" ht="16.5" customHeight="1" x14ac:dyDescent="0.3">
      <c r="A9" s="112" t="s">
        <v>12</v>
      </c>
      <c r="B9" s="113"/>
      <c r="C9" s="113"/>
      <c r="D9" s="113"/>
      <c r="E9" s="113"/>
      <c r="F9" s="113"/>
      <c r="G9" s="114"/>
    </row>
    <row r="10" spans="1:7" ht="28.8" x14ac:dyDescent="0.3">
      <c r="A10" s="15"/>
      <c r="B10" s="16" t="s">
        <v>324</v>
      </c>
      <c r="C10" s="17" t="s">
        <v>294</v>
      </c>
      <c r="D10" s="18" t="s">
        <v>14</v>
      </c>
      <c r="E10" s="19">
        <v>1199</v>
      </c>
      <c r="F10" s="20">
        <v>99</v>
      </c>
      <c r="G10" s="21">
        <f t="shared" ref="G10:G15" si="0">A10*SUM(E10:F10)</f>
        <v>0</v>
      </c>
    </row>
    <row r="11" spans="1:7" ht="28.8" x14ac:dyDescent="0.3">
      <c r="A11" s="15"/>
      <c r="B11" s="16" t="s">
        <v>292</v>
      </c>
      <c r="C11" s="17" t="s">
        <v>293</v>
      </c>
      <c r="D11" s="18" t="s">
        <v>14</v>
      </c>
      <c r="E11" s="19">
        <v>999</v>
      </c>
      <c r="F11" s="20">
        <v>89</v>
      </c>
      <c r="G11" s="21">
        <f t="shared" si="0"/>
        <v>0</v>
      </c>
    </row>
    <row r="12" spans="1:7" ht="28.8" x14ac:dyDescent="0.3">
      <c r="A12" s="15"/>
      <c r="B12" s="16" t="s">
        <v>15</v>
      </c>
      <c r="C12" s="17" t="s">
        <v>318</v>
      </c>
      <c r="D12" s="18" t="s">
        <v>14</v>
      </c>
      <c r="E12" s="19">
        <v>1699</v>
      </c>
      <c r="F12" s="20">
        <v>99</v>
      </c>
      <c r="G12" s="21">
        <f t="shared" si="0"/>
        <v>0</v>
      </c>
    </row>
    <row r="13" spans="1:7" ht="28.8" x14ac:dyDescent="0.3">
      <c r="A13" s="15">
        <v>1</v>
      </c>
      <c r="B13" s="16" t="s">
        <v>16</v>
      </c>
      <c r="C13" s="17" t="s">
        <v>319</v>
      </c>
      <c r="D13" s="18" t="s">
        <v>14</v>
      </c>
      <c r="E13" s="19">
        <v>2399</v>
      </c>
      <c r="F13" s="20">
        <v>149</v>
      </c>
      <c r="G13" s="21">
        <f t="shared" si="0"/>
        <v>2548</v>
      </c>
    </row>
    <row r="14" spans="1:7" ht="28.8" x14ac:dyDescent="0.3">
      <c r="A14" s="15"/>
      <c r="B14" s="16" t="s">
        <v>17</v>
      </c>
      <c r="C14" s="17" t="s">
        <v>320</v>
      </c>
      <c r="D14" s="18" t="s">
        <v>14</v>
      </c>
      <c r="E14" s="19">
        <v>2599</v>
      </c>
      <c r="F14" s="20">
        <v>169</v>
      </c>
      <c r="G14" s="21">
        <f t="shared" si="0"/>
        <v>0</v>
      </c>
    </row>
    <row r="15" spans="1:7" ht="28.8" x14ac:dyDescent="0.3">
      <c r="A15" s="15"/>
      <c r="B15" s="16" t="s">
        <v>18</v>
      </c>
      <c r="C15" s="17" t="s">
        <v>321</v>
      </c>
      <c r="D15" s="18" t="s">
        <v>14</v>
      </c>
      <c r="E15" s="19">
        <v>2799</v>
      </c>
      <c r="F15" s="20">
        <v>189</v>
      </c>
      <c r="G15" s="21">
        <f t="shared" si="0"/>
        <v>0</v>
      </c>
    </row>
    <row r="16" spans="1:7" ht="16.5" hidden="1" customHeight="1" x14ac:dyDescent="0.3">
      <c r="A16" s="112" t="s">
        <v>12</v>
      </c>
      <c r="B16" s="113"/>
      <c r="C16" s="113"/>
      <c r="D16" s="113"/>
      <c r="E16" s="113"/>
      <c r="F16" s="113"/>
      <c r="G16" s="114"/>
    </row>
    <row r="17" spans="1:7" ht="28.8" hidden="1" x14ac:dyDescent="0.3">
      <c r="A17" s="15"/>
      <c r="B17" s="16" t="s">
        <v>19</v>
      </c>
      <c r="C17" s="17" t="s">
        <v>20</v>
      </c>
      <c r="D17" s="18" t="s">
        <v>14</v>
      </c>
      <c r="E17" s="19">
        <v>1099</v>
      </c>
      <c r="F17" s="20">
        <v>59</v>
      </c>
      <c r="G17" s="21">
        <f t="shared" ref="G17:G24" si="1">A17*SUM(E17:F17)</f>
        <v>0</v>
      </c>
    </row>
    <row r="18" spans="1:7" ht="42" hidden="1" customHeight="1" x14ac:dyDescent="0.3">
      <c r="A18" s="15"/>
      <c r="B18" s="16" t="s">
        <v>21</v>
      </c>
      <c r="C18" s="17" t="s">
        <v>22</v>
      </c>
      <c r="D18" s="18" t="s">
        <v>14</v>
      </c>
      <c r="E18" s="19">
        <v>1099</v>
      </c>
      <c r="F18" s="20">
        <v>69</v>
      </c>
      <c r="G18" s="21">
        <f t="shared" si="1"/>
        <v>0</v>
      </c>
    </row>
    <row r="19" spans="1:7" ht="28.8" hidden="1" x14ac:dyDescent="0.3">
      <c r="A19" s="15"/>
      <c r="B19" s="16" t="s">
        <v>23</v>
      </c>
      <c r="C19" s="17" t="s">
        <v>24</v>
      </c>
      <c r="D19" s="18" t="s">
        <v>14</v>
      </c>
      <c r="E19" s="19">
        <v>1899</v>
      </c>
      <c r="F19" s="20">
        <v>129</v>
      </c>
      <c r="G19" s="21">
        <f t="shared" si="1"/>
        <v>0</v>
      </c>
    </row>
    <row r="20" spans="1:7" ht="28.8" hidden="1" x14ac:dyDescent="0.3">
      <c r="A20" s="15"/>
      <c r="B20" s="16" t="s">
        <v>25</v>
      </c>
      <c r="C20" s="17" t="s">
        <v>26</v>
      </c>
      <c r="D20" s="18" t="s">
        <v>14</v>
      </c>
      <c r="E20" s="19">
        <v>2099</v>
      </c>
      <c r="F20" s="20">
        <v>129</v>
      </c>
      <c r="G20" s="21">
        <f t="shared" si="1"/>
        <v>0</v>
      </c>
    </row>
    <row r="21" spans="1:7" ht="28.8" hidden="1" x14ac:dyDescent="0.3">
      <c r="A21" s="15"/>
      <c r="B21" s="16" t="s">
        <v>27</v>
      </c>
      <c r="C21" s="17" t="s">
        <v>28</v>
      </c>
      <c r="D21" s="18" t="s">
        <v>14</v>
      </c>
      <c r="E21" s="19">
        <v>2199</v>
      </c>
      <c r="F21" s="20">
        <v>139</v>
      </c>
      <c r="G21" s="21">
        <f t="shared" si="1"/>
        <v>0</v>
      </c>
    </row>
    <row r="22" spans="1:7" ht="28.8" hidden="1" x14ac:dyDescent="0.3">
      <c r="A22" s="15"/>
      <c r="B22" s="16" t="s">
        <v>29</v>
      </c>
      <c r="C22" s="17" t="s">
        <v>30</v>
      </c>
      <c r="D22" s="18" t="s">
        <v>14</v>
      </c>
      <c r="E22" s="19">
        <v>2099</v>
      </c>
      <c r="F22" s="20">
        <v>189</v>
      </c>
      <c r="G22" s="21">
        <f t="shared" si="1"/>
        <v>0</v>
      </c>
    </row>
    <row r="23" spans="1:7" ht="28.8" hidden="1" x14ac:dyDescent="0.3">
      <c r="A23" s="15"/>
      <c r="B23" s="16" t="s">
        <v>31</v>
      </c>
      <c r="C23" s="17" t="s">
        <v>32</v>
      </c>
      <c r="D23" s="18" t="s">
        <v>14</v>
      </c>
      <c r="E23" s="19">
        <v>2299</v>
      </c>
      <c r="F23" s="20">
        <v>189</v>
      </c>
      <c r="G23" s="21">
        <f t="shared" si="1"/>
        <v>0</v>
      </c>
    </row>
    <row r="24" spans="1:7" ht="28.8" hidden="1" x14ac:dyDescent="0.3">
      <c r="A24" s="15"/>
      <c r="B24" s="16" t="s">
        <v>33</v>
      </c>
      <c r="C24" s="17" t="s">
        <v>34</v>
      </c>
      <c r="D24" s="18" t="s">
        <v>14</v>
      </c>
      <c r="E24" s="19">
        <v>2549</v>
      </c>
      <c r="F24" s="20">
        <v>199</v>
      </c>
      <c r="G24" s="21">
        <f t="shared" si="1"/>
        <v>0</v>
      </c>
    </row>
    <row r="25" spans="1:7" ht="16.5" customHeight="1" x14ac:dyDescent="0.3">
      <c r="A25" s="112" t="s">
        <v>35</v>
      </c>
      <c r="B25" s="113"/>
      <c r="C25" s="113"/>
      <c r="D25" s="113"/>
      <c r="E25" s="113"/>
      <c r="F25" s="113"/>
      <c r="G25" s="114"/>
    </row>
    <row r="26" spans="1:7" x14ac:dyDescent="0.3">
      <c r="A26" s="15"/>
      <c r="B26" s="22" t="s">
        <v>36</v>
      </c>
      <c r="C26" s="17">
        <v>92010.04</v>
      </c>
      <c r="D26" s="18"/>
      <c r="E26" s="19">
        <v>625</v>
      </c>
      <c r="F26" s="19">
        <v>75</v>
      </c>
      <c r="G26" s="21">
        <f t="shared" ref="G26:G34" si="2">A26*SUM(E26:F26)</f>
        <v>0</v>
      </c>
    </row>
    <row r="27" spans="1:7" x14ac:dyDescent="0.3">
      <c r="A27" s="15"/>
      <c r="B27" s="22" t="s">
        <v>37</v>
      </c>
      <c r="C27" s="17">
        <v>92007.039999999994</v>
      </c>
      <c r="D27" s="18"/>
      <c r="E27" s="19">
        <v>625</v>
      </c>
      <c r="F27" s="19">
        <v>75</v>
      </c>
      <c r="G27" s="21">
        <f t="shared" si="2"/>
        <v>0</v>
      </c>
    </row>
    <row r="28" spans="1:7" x14ac:dyDescent="0.3">
      <c r="A28" s="15"/>
      <c r="B28" s="22" t="s">
        <v>38</v>
      </c>
      <c r="C28" s="17">
        <v>92005.04</v>
      </c>
      <c r="D28" s="18"/>
      <c r="E28" s="19">
        <v>925</v>
      </c>
      <c r="F28" s="19">
        <v>75</v>
      </c>
      <c r="G28" s="21">
        <f t="shared" si="2"/>
        <v>0</v>
      </c>
    </row>
    <row r="29" spans="1:7" x14ac:dyDescent="0.3">
      <c r="A29" s="15"/>
      <c r="B29" s="22" t="s">
        <v>39</v>
      </c>
      <c r="C29" s="17">
        <v>92001.04</v>
      </c>
      <c r="D29" s="18"/>
      <c r="E29" s="19">
        <v>875</v>
      </c>
      <c r="F29" s="19">
        <v>75</v>
      </c>
      <c r="G29" s="21">
        <f t="shared" si="2"/>
        <v>0</v>
      </c>
    </row>
    <row r="30" spans="1:7" x14ac:dyDescent="0.3">
      <c r="A30" s="15"/>
      <c r="B30" s="22" t="s">
        <v>40</v>
      </c>
      <c r="C30" s="17">
        <v>92003.04</v>
      </c>
      <c r="D30" s="18"/>
      <c r="E30" s="19">
        <v>1125</v>
      </c>
      <c r="F30" s="19">
        <v>75</v>
      </c>
      <c r="G30" s="21">
        <f t="shared" si="2"/>
        <v>0</v>
      </c>
    </row>
    <row r="31" spans="1:7" x14ac:dyDescent="0.3">
      <c r="A31" s="15"/>
      <c r="B31" s="22" t="s">
        <v>41</v>
      </c>
      <c r="C31" s="17">
        <v>92064.04</v>
      </c>
      <c r="D31" s="18"/>
      <c r="E31" s="19">
        <v>1625</v>
      </c>
      <c r="F31" s="19">
        <v>125</v>
      </c>
      <c r="G31" s="21">
        <f t="shared" si="2"/>
        <v>0</v>
      </c>
    </row>
    <row r="32" spans="1:7" x14ac:dyDescent="0.3">
      <c r="A32" s="15">
        <v>1</v>
      </c>
      <c r="B32" s="22" t="s">
        <v>42</v>
      </c>
      <c r="C32" s="17" t="s">
        <v>43</v>
      </c>
      <c r="D32" s="18"/>
      <c r="E32" s="19">
        <v>1145</v>
      </c>
      <c r="F32" s="19">
        <v>75</v>
      </c>
      <c r="G32" s="21">
        <f t="shared" si="2"/>
        <v>1220</v>
      </c>
    </row>
    <row r="33" spans="1:7" x14ac:dyDescent="0.3">
      <c r="A33" s="15">
        <v>1</v>
      </c>
      <c r="B33" s="23" t="s">
        <v>44</v>
      </c>
      <c r="C33" s="24" t="s">
        <v>45</v>
      </c>
      <c r="D33" s="25"/>
      <c r="E33" s="19">
        <v>450</v>
      </c>
      <c r="F33" s="19">
        <v>75</v>
      </c>
      <c r="G33" s="26">
        <f t="shared" si="2"/>
        <v>525</v>
      </c>
    </row>
    <row r="34" spans="1:7" x14ac:dyDescent="0.3">
      <c r="A34" s="15"/>
      <c r="B34" s="27" t="s">
        <v>46</v>
      </c>
      <c r="C34" s="28"/>
      <c r="D34" s="29"/>
      <c r="E34" s="30"/>
      <c r="F34" s="30"/>
      <c r="G34" s="31">
        <f t="shared" si="2"/>
        <v>0</v>
      </c>
    </row>
    <row r="35" spans="1:7" ht="16.5" customHeight="1" x14ac:dyDescent="0.3">
      <c r="A35" s="112" t="s">
        <v>47</v>
      </c>
      <c r="B35" s="113"/>
      <c r="C35" s="113"/>
      <c r="D35" s="113"/>
      <c r="E35" s="113"/>
      <c r="F35" s="113"/>
      <c r="G35" s="114"/>
    </row>
    <row r="36" spans="1:7" x14ac:dyDescent="0.3">
      <c r="A36" s="32"/>
      <c r="B36" s="33" t="s">
        <v>48</v>
      </c>
      <c r="C36" s="24">
        <v>94015.01</v>
      </c>
      <c r="D36" s="34"/>
      <c r="E36" s="19">
        <v>84.95</v>
      </c>
      <c r="F36" s="19">
        <v>0</v>
      </c>
      <c r="G36" s="26">
        <f t="shared" ref="G36:G49" si="3">A36*SUM(E36:F36)</f>
        <v>0</v>
      </c>
    </row>
    <row r="37" spans="1:7" x14ac:dyDescent="0.3">
      <c r="A37" s="32"/>
      <c r="B37" s="33" t="s">
        <v>49</v>
      </c>
      <c r="C37" s="24">
        <v>92019.02</v>
      </c>
      <c r="D37" s="34"/>
      <c r="E37" s="19">
        <v>225</v>
      </c>
      <c r="F37" s="19">
        <v>0</v>
      </c>
      <c r="G37" s="26">
        <f t="shared" si="3"/>
        <v>0</v>
      </c>
    </row>
    <row r="38" spans="1:7" x14ac:dyDescent="0.3">
      <c r="A38" s="32"/>
      <c r="B38" s="33" t="s">
        <v>327</v>
      </c>
      <c r="C38" s="24">
        <v>90040.01</v>
      </c>
      <c r="D38" s="25"/>
      <c r="E38" s="19">
        <v>62.95</v>
      </c>
      <c r="F38" s="19">
        <v>20</v>
      </c>
      <c r="G38" s="26">
        <f t="shared" si="3"/>
        <v>0</v>
      </c>
    </row>
    <row r="39" spans="1:7" x14ac:dyDescent="0.3">
      <c r="A39" s="32"/>
      <c r="B39" s="33" t="s">
        <v>328</v>
      </c>
      <c r="C39" s="24">
        <v>90040.01</v>
      </c>
      <c r="D39" s="25"/>
      <c r="E39" s="19">
        <v>72.95</v>
      </c>
      <c r="F39" s="19">
        <v>20</v>
      </c>
      <c r="G39" s="26">
        <f t="shared" ref="G39:G41" si="4">A39*SUM(E39:F39)</f>
        <v>0</v>
      </c>
    </row>
    <row r="40" spans="1:7" x14ac:dyDescent="0.3">
      <c r="A40" s="15"/>
      <c r="B40" s="33" t="s">
        <v>51</v>
      </c>
      <c r="C40" s="24">
        <v>90040.01</v>
      </c>
      <c r="D40" s="25"/>
      <c r="E40" s="19">
        <v>94.95</v>
      </c>
      <c r="F40" s="19">
        <v>20</v>
      </c>
      <c r="G40" s="26">
        <f t="shared" si="4"/>
        <v>0</v>
      </c>
    </row>
    <row r="41" spans="1:7" x14ac:dyDescent="0.3">
      <c r="A41" s="15"/>
      <c r="B41" s="33" t="s">
        <v>326</v>
      </c>
      <c r="C41" s="24">
        <v>90040.01</v>
      </c>
      <c r="D41" s="25"/>
      <c r="E41" s="19">
        <v>114.95</v>
      </c>
      <c r="F41" s="19">
        <v>20</v>
      </c>
      <c r="G41" s="26">
        <f t="shared" si="4"/>
        <v>0</v>
      </c>
    </row>
    <row r="42" spans="1:7" x14ac:dyDescent="0.3">
      <c r="A42" s="15"/>
      <c r="B42" s="33" t="s">
        <v>325</v>
      </c>
      <c r="C42" s="24">
        <v>90040.01</v>
      </c>
      <c r="D42" s="25"/>
      <c r="E42" s="19">
        <v>119.95</v>
      </c>
      <c r="F42" s="19">
        <v>20</v>
      </c>
      <c r="G42" s="26">
        <v>0</v>
      </c>
    </row>
    <row r="43" spans="1:7" x14ac:dyDescent="0.3">
      <c r="A43" s="15"/>
      <c r="B43" s="33" t="s">
        <v>55</v>
      </c>
      <c r="C43" s="24">
        <v>90003.02</v>
      </c>
      <c r="D43" s="25"/>
      <c r="E43" s="19">
        <v>109.95</v>
      </c>
      <c r="F43" s="19">
        <v>15</v>
      </c>
      <c r="G43" s="26">
        <f t="shared" si="3"/>
        <v>0</v>
      </c>
    </row>
    <row r="44" spans="1:7" x14ac:dyDescent="0.3">
      <c r="A44" s="15"/>
      <c r="B44" s="33" t="s">
        <v>57</v>
      </c>
      <c r="C44" s="24">
        <v>90008.02</v>
      </c>
      <c r="D44" s="25"/>
      <c r="E44" s="19">
        <v>127.95</v>
      </c>
      <c r="F44" s="19">
        <v>15</v>
      </c>
      <c r="G44" s="26">
        <f t="shared" si="3"/>
        <v>0</v>
      </c>
    </row>
    <row r="45" spans="1:7" x14ac:dyDescent="0.3">
      <c r="A45" s="15"/>
      <c r="B45" s="33" t="s">
        <v>58</v>
      </c>
      <c r="C45" s="24">
        <v>90005.02</v>
      </c>
      <c r="D45" s="25"/>
      <c r="E45" s="19">
        <v>189.95</v>
      </c>
      <c r="F45" s="19">
        <v>0</v>
      </c>
      <c r="G45" s="26">
        <f t="shared" si="3"/>
        <v>0</v>
      </c>
    </row>
    <row r="46" spans="1:7" x14ac:dyDescent="0.3">
      <c r="A46" s="15"/>
      <c r="B46" s="33" t="s">
        <v>59</v>
      </c>
      <c r="C46" s="24">
        <v>90001.03</v>
      </c>
      <c r="D46" s="25"/>
      <c r="E46" s="19">
        <v>204.95</v>
      </c>
      <c r="F46" s="19">
        <v>15</v>
      </c>
      <c r="G46" s="26">
        <f t="shared" si="3"/>
        <v>0</v>
      </c>
    </row>
    <row r="47" spans="1:7" x14ac:dyDescent="0.3">
      <c r="A47" s="32"/>
      <c r="B47" s="33" t="s">
        <v>60</v>
      </c>
      <c r="C47" s="24">
        <v>94033.01</v>
      </c>
      <c r="D47" s="34"/>
      <c r="E47" s="19">
        <v>137.94999999999999</v>
      </c>
      <c r="F47" s="19">
        <v>0</v>
      </c>
      <c r="G47" s="26">
        <f t="shared" si="3"/>
        <v>0</v>
      </c>
    </row>
    <row r="48" spans="1:7" x14ac:dyDescent="0.3">
      <c r="A48" s="32"/>
      <c r="B48" s="33" t="s">
        <v>61</v>
      </c>
      <c r="C48" s="24">
        <v>94031.01</v>
      </c>
      <c r="D48" s="34"/>
      <c r="E48" s="19">
        <v>137.94999999999999</v>
      </c>
      <c r="F48" s="19">
        <v>15</v>
      </c>
      <c r="G48" s="26">
        <f t="shared" si="3"/>
        <v>0</v>
      </c>
    </row>
    <row r="49" spans="1:10" x14ac:dyDescent="0.3">
      <c r="A49" s="32"/>
      <c r="B49" s="33" t="s">
        <v>62</v>
      </c>
      <c r="C49" s="24">
        <v>94026.02</v>
      </c>
      <c r="D49" s="34"/>
      <c r="E49" s="19">
        <v>169.95</v>
      </c>
      <c r="F49" s="19">
        <v>15</v>
      </c>
      <c r="G49" s="26">
        <f t="shared" si="3"/>
        <v>0</v>
      </c>
    </row>
    <row r="50" spans="1:10" ht="16.5" customHeight="1" x14ac:dyDescent="0.3">
      <c r="A50" s="112" t="s">
        <v>63</v>
      </c>
      <c r="B50" s="113"/>
      <c r="C50" s="113"/>
      <c r="D50" s="113"/>
      <c r="E50" s="113"/>
      <c r="F50" s="113"/>
      <c r="G50" s="114"/>
    </row>
    <row r="51" spans="1:10" x14ac:dyDescent="0.3">
      <c r="A51" s="15">
        <v>1</v>
      </c>
      <c r="B51" s="36" t="s">
        <v>64</v>
      </c>
      <c r="C51" s="37" t="s">
        <v>65</v>
      </c>
      <c r="D51" s="38"/>
      <c r="E51" s="39">
        <v>164.95</v>
      </c>
      <c r="F51" s="39">
        <v>15</v>
      </c>
      <c r="G51" s="40">
        <f t="shared" ref="G51:G63" si="5">A51*SUM(E51:F51)</f>
        <v>179.95</v>
      </c>
    </row>
    <row r="52" spans="1:10" x14ac:dyDescent="0.3">
      <c r="A52" s="15"/>
      <c r="B52" s="33" t="s">
        <v>66</v>
      </c>
      <c r="C52" s="24">
        <v>93020.02</v>
      </c>
      <c r="D52" s="25"/>
      <c r="E52" s="19">
        <v>114.95</v>
      </c>
      <c r="F52" s="19">
        <v>15</v>
      </c>
      <c r="G52" s="26">
        <f t="shared" si="5"/>
        <v>0</v>
      </c>
    </row>
    <row r="53" spans="1:10" x14ac:dyDescent="0.3">
      <c r="A53" s="15"/>
      <c r="B53" s="36" t="s">
        <v>67</v>
      </c>
      <c r="C53" s="37">
        <v>93022.02</v>
      </c>
      <c r="D53" s="38"/>
      <c r="E53" s="39">
        <v>149.94999999999999</v>
      </c>
      <c r="F53" s="39">
        <v>0</v>
      </c>
      <c r="G53" s="40">
        <f t="shared" si="5"/>
        <v>0</v>
      </c>
    </row>
    <row r="54" spans="1:10" x14ac:dyDescent="0.3">
      <c r="A54" s="32">
        <v>1</v>
      </c>
      <c r="B54" s="36" t="s">
        <v>68</v>
      </c>
      <c r="C54" s="37">
        <v>93025.02</v>
      </c>
      <c r="D54" s="38"/>
      <c r="E54" s="39">
        <v>149.94999999999999</v>
      </c>
      <c r="F54" s="39">
        <v>0</v>
      </c>
      <c r="G54" s="40">
        <f t="shared" si="5"/>
        <v>149.94999999999999</v>
      </c>
    </row>
    <row r="55" spans="1:10" x14ac:dyDescent="0.3">
      <c r="A55" s="32"/>
      <c r="B55" s="82" t="s">
        <v>69</v>
      </c>
      <c r="C55" s="34">
        <v>93043.03</v>
      </c>
      <c r="D55" s="25"/>
      <c r="E55" s="19">
        <v>364.95</v>
      </c>
      <c r="F55" s="19">
        <v>0</v>
      </c>
      <c r="G55" s="26">
        <f t="shared" si="5"/>
        <v>0</v>
      </c>
    </row>
    <row r="56" spans="1:10" hidden="1" x14ac:dyDescent="0.3">
      <c r="A56" s="32"/>
      <c r="B56" s="36" t="s">
        <v>311</v>
      </c>
      <c r="C56" s="37">
        <v>93026.02</v>
      </c>
      <c r="D56" s="38"/>
      <c r="E56" s="39">
        <v>124.95</v>
      </c>
      <c r="F56" s="39">
        <v>0</v>
      </c>
      <c r="G56" s="40">
        <f t="shared" si="5"/>
        <v>0</v>
      </c>
    </row>
    <row r="57" spans="1:10" x14ac:dyDescent="0.3">
      <c r="A57" s="15"/>
      <c r="B57" s="41" t="s">
        <v>70</v>
      </c>
      <c r="C57" s="24">
        <v>93041.03</v>
      </c>
      <c r="D57" s="25"/>
      <c r="E57" s="19">
        <v>304.95</v>
      </c>
      <c r="F57" s="19">
        <v>0</v>
      </c>
      <c r="G57" s="26">
        <f t="shared" si="5"/>
        <v>0</v>
      </c>
    </row>
    <row r="58" spans="1:10" x14ac:dyDescent="0.3">
      <c r="A58" s="15"/>
      <c r="B58" s="41" t="s">
        <v>71</v>
      </c>
      <c r="C58" s="24">
        <v>93041.03</v>
      </c>
      <c r="D58" s="25"/>
      <c r="E58" s="19">
        <v>339.95</v>
      </c>
      <c r="F58" s="19">
        <v>0</v>
      </c>
      <c r="G58" s="26">
        <f t="shared" si="5"/>
        <v>0</v>
      </c>
    </row>
    <row r="59" spans="1:10" x14ac:dyDescent="0.3">
      <c r="A59" s="15"/>
      <c r="B59" s="82" t="s">
        <v>201</v>
      </c>
      <c r="C59" s="34">
        <v>93010.03</v>
      </c>
      <c r="D59" s="25"/>
      <c r="E59" s="19">
        <v>179.95</v>
      </c>
      <c r="F59" s="19">
        <v>0</v>
      </c>
      <c r="G59" s="26">
        <f t="shared" si="5"/>
        <v>0</v>
      </c>
      <c r="J59" s="83"/>
    </row>
    <row r="60" spans="1:10" x14ac:dyDescent="0.3">
      <c r="A60" s="15"/>
      <c r="B60" s="82" t="s">
        <v>202</v>
      </c>
      <c r="C60" s="34">
        <v>93010.03</v>
      </c>
      <c r="D60" s="25"/>
      <c r="E60" s="19">
        <v>194.95</v>
      </c>
      <c r="F60" s="19">
        <v>20</v>
      </c>
      <c r="G60" s="26">
        <f t="shared" si="5"/>
        <v>0</v>
      </c>
      <c r="J60" s="83"/>
    </row>
    <row r="61" spans="1:10" x14ac:dyDescent="0.3">
      <c r="A61" s="15"/>
      <c r="B61" s="82" t="s">
        <v>203</v>
      </c>
      <c r="C61" s="34">
        <v>93010.03</v>
      </c>
      <c r="D61" s="25"/>
      <c r="E61" s="19">
        <v>209.95</v>
      </c>
      <c r="F61" s="19">
        <v>20</v>
      </c>
      <c r="G61" s="26">
        <f t="shared" si="5"/>
        <v>0</v>
      </c>
      <c r="J61" s="83"/>
    </row>
    <row r="62" spans="1:10" x14ac:dyDescent="0.3">
      <c r="A62" s="15">
        <v>1</v>
      </c>
      <c r="B62" s="42" t="s">
        <v>72</v>
      </c>
      <c r="C62" s="37">
        <v>91011.01</v>
      </c>
      <c r="D62" s="38"/>
      <c r="E62" s="39">
        <v>9.9499999999999993</v>
      </c>
      <c r="F62" s="39">
        <v>0</v>
      </c>
      <c r="G62" s="40">
        <f t="shared" si="5"/>
        <v>9.9499999999999993</v>
      </c>
    </row>
    <row r="63" spans="1:10" x14ac:dyDescent="0.3">
      <c r="A63" s="15"/>
      <c r="B63" s="41" t="s">
        <v>73</v>
      </c>
      <c r="C63" s="24">
        <v>91012.01</v>
      </c>
      <c r="D63" s="34"/>
      <c r="E63" s="19">
        <v>15.95</v>
      </c>
      <c r="F63" s="19">
        <v>0</v>
      </c>
      <c r="G63" s="26">
        <f t="shared" si="5"/>
        <v>0</v>
      </c>
    </row>
    <row r="64" spans="1:10" x14ac:dyDescent="0.3">
      <c r="A64" s="118" t="s">
        <v>74</v>
      </c>
      <c r="B64" s="119"/>
      <c r="C64" s="119"/>
      <c r="D64" s="119"/>
      <c r="E64" s="119"/>
      <c r="F64" s="119"/>
      <c r="G64" s="120"/>
    </row>
    <row r="65" spans="1:7" ht="18" hidden="1" customHeight="1" x14ac:dyDescent="0.3">
      <c r="A65" s="15"/>
      <c r="B65" s="33" t="s">
        <v>75</v>
      </c>
      <c r="C65" s="24">
        <v>77256.009999999995</v>
      </c>
      <c r="D65" s="18" t="s">
        <v>76</v>
      </c>
      <c r="E65" s="19">
        <v>69.95</v>
      </c>
      <c r="F65" s="19">
        <v>15</v>
      </c>
      <c r="G65" s="26">
        <f t="shared" ref="G65:G83" si="6">A65*SUM(E65:F65)</f>
        <v>0</v>
      </c>
    </row>
    <row r="66" spans="1:7" ht="18" hidden="1" customHeight="1" x14ac:dyDescent="0.3">
      <c r="A66" s="15"/>
      <c r="B66" s="33" t="s">
        <v>77</v>
      </c>
      <c r="C66" s="24">
        <v>77256.009999999995</v>
      </c>
      <c r="D66" s="18" t="s">
        <v>78</v>
      </c>
      <c r="E66" s="19">
        <v>99.95</v>
      </c>
      <c r="F66" s="19">
        <v>15</v>
      </c>
      <c r="G66" s="26">
        <f t="shared" si="6"/>
        <v>0</v>
      </c>
    </row>
    <row r="67" spans="1:7" ht="18" hidden="1" customHeight="1" x14ac:dyDescent="0.3">
      <c r="A67" s="15"/>
      <c r="B67" s="33" t="s">
        <v>299</v>
      </c>
      <c r="C67" s="24">
        <v>81300</v>
      </c>
      <c r="D67" s="18" t="s">
        <v>298</v>
      </c>
      <c r="E67" s="19">
        <v>79.959999999999994</v>
      </c>
      <c r="F67" s="19">
        <v>15</v>
      </c>
      <c r="G67" s="26">
        <f t="shared" si="6"/>
        <v>0</v>
      </c>
    </row>
    <row r="68" spans="1:7" ht="18" hidden="1" customHeight="1" x14ac:dyDescent="0.3">
      <c r="A68" s="15"/>
      <c r="B68" s="33" t="s">
        <v>79</v>
      </c>
      <c r="C68" s="24">
        <v>77256.009999999995</v>
      </c>
      <c r="D68" s="18" t="s">
        <v>80</v>
      </c>
      <c r="E68" s="19">
        <v>119.95</v>
      </c>
      <c r="F68" s="19">
        <v>15</v>
      </c>
      <c r="G68" s="26">
        <f t="shared" si="6"/>
        <v>0</v>
      </c>
    </row>
    <row r="69" spans="1:7" hidden="1" x14ac:dyDescent="0.3">
      <c r="A69" s="15"/>
      <c r="B69" s="33" t="s">
        <v>81</v>
      </c>
      <c r="C69" s="24"/>
      <c r="D69" s="18" t="s">
        <v>76</v>
      </c>
      <c r="E69" s="19">
        <f>129.95</f>
        <v>129.94999999999999</v>
      </c>
      <c r="F69" s="19">
        <v>15</v>
      </c>
      <c r="G69" s="26">
        <f t="shared" si="6"/>
        <v>0</v>
      </c>
    </row>
    <row r="70" spans="1:7" hidden="1" x14ac:dyDescent="0.3">
      <c r="A70" s="15"/>
      <c r="B70" s="33" t="s">
        <v>82</v>
      </c>
      <c r="C70" s="24"/>
      <c r="D70" s="18" t="s">
        <v>76</v>
      </c>
      <c r="E70" s="19">
        <v>139.94999999999999</v>
      </c>
      <c r="F70" s="19">
        <v>15</v>
      </c>
      <c r="G70" s="26">
        <f t="shared" si="6"/>
        <v>0</v>
      </c>
    </row>
    <row r="71" spans="1:7" ht="28.8" x14ac:dyDescent="0.3">
      <c r="A71" s="15">
        <v>2</v>
      </c>
      <c r="B71" s="33" t="s">
        <v>83</v>
      </c>
      <c r="C71" s="24">
        <v>77310.009999999995</v>
      </c>
      <c r="D71" s="18" t="s">
        <v>84</v>
      </c>
      <c r="E71" s="19">
        <v>179.95</v>
      </c>
      <c r="F71" s="19">
        <v>15</v>
      </c>
      <c r="G71" s="26">
        <f t="shared" si="6"/>
        <v>389.9</v>
      </c>
    </row>
    <row r="72" spans="1:7" ht="28.8" x14ac:dyDescent="0.3">
      <c r="A72" s="15"/>
      <c r="B72" s="33" t="s">
        <v>85</v>
      </c>
      <c r="C72" s="24">
        <v>77310.009999999995</v>
      </c>
      <c r="D72" s="18" t="s">
        <v>84</v>
      </c>
      <c r="E72" s="19">
        <v>202.95</v>
      </c>
      <c r="F72" s="19">
        <v>15</v>
      </c>
      <c r="G72" s="26">
        <f t="shared" si="6"/>
        <v>0</v>
      </c>
    </row>
    <row r="73" spans="1:7" ht="28.8" x14ac:dyDescent="0.3">
      <c r="A73" s="15"/>
      <c r="B73" s="33" t="s">
        <v>86</v>
      </c>
      <c r="C73" s="24">
        <v>77310.009999999995</v>
      </c>
      <c r="D73" s="18" t="s">
        <v>84</v>
      </c>
      <c r="E73" s="19">
        <v>219.95</v>
      </c>
      <c r="F73" s="19">
        <v>15</v>
      </c>
      <c r="G73" s="26">
        <f t="shared" si="6"/>
        <v>0</v>
      </c>
    </row>
    <row r="74" spans="1:7" x14ac:dyDescent="0.3">
      <c r="A74" s="15"/>
      <c r="B74" s="22" t="s">
        <v>87</v>
      </c>
      <c r="C74" s="17">
        <v>77312.009999999995</v>
      </c>
      <c r="D74" s="18" t="s">
        <v>88</v>
      </c>
      <c r="E74" s="19">
        <v>213.5</v>
      </c>
      <c r="F74" s="19">
        <v>15</v>
      </c>
      <c r="G74" s="21">
        <f t="shared" si="6"/>
        <v>0</v>
      </c>
    </row>
    <row r="75" spans="1:7" x14ac:dyDescent="0.3">
      <c r="A75" s="15"/>
      <c r="B75" s="22" t="s">
        <v>89</v>
      </c>
      <c r="C75" s="17">
        <v>77312.009999999995</v>
      </c>
      <c r="D75" s="18" t="s">
        <v>88</v>
      </c>
      <c r="E75" s="19">
        <v>236.5</v>
      </c>
      <c r="F75" s="19">
        <v>15</v>
      </c>
      <c r="G75" s="21">
        <f t="shared" si="6"/>
        <v>0</v>
      </c>
    </row>
    <row r="76" spans="1:7" x14ac:dyDescent="0.3">
      <c r="A76" s="15"/>
      <c r="B76" s="22" t="s">
        <v>90</v>
      </c>
      <c r="C76" s="17">
        <v>77315.009999999995</v>
      </c>
      <c r="D76" s="18" t="s">
        <v>88</v>
      </c>
      <c r="E76" s="19">
        <v>225.5</v>
      </c>
      <c r="F76" s="19">
        <v>15</v>
      </c>
      <c r="G76" s="21">
        <f t="shared" si="6"/>
        <v>0</v>
      </c>
    </row>
    <row r="77" spans="1:7" x14ac:dyDescent="0.3">
      <c r="A77" s="15"/>
      <c r="B77" s="22" t="s">
        <v>91</v>
      </c>
      <c r="C77" s="17">
        <v>77315.009999999995</v>
      </c>
      <c r="D77" s="18" t="s">
        <v>88</v>
      </c>
      <c r="E77" s="19">
        <v>248.5</v>
      </c>
      <c r="F77" s="19">
        <v>15</v>
      </c>
      <c r="G77" s="21">
        <f t="shared" si="6"/>
        <v>0</v>
      </c>
    </row>
    <row r="78" spans="1:7" x14ac:dyDescent="0.3">
      <c r="A78" s="15"/>
      <c r="B78" s="22" t="s">
        <v>92</v>
      </c>
      <c r="C78" s="43">
        <v>77208.009999999995</v>
      </c>
      <c r="D78" s="18" t="s">
        <v>93</v>
      </c>
      <c r="E78" s="19">
        <v>411.95</v>
      </c>
      <c r="F78" s="19">
        <v>85</v>
      </c>
      <c r="G78" s="21">
        <f t="shared" si="6"/>
        <v>0</v>
      </c>
    </row>
    <row r="79" spans="1:7" x14ac:dyDescent="0.3">
      <c r="A79" s="15"/>
      <c r="B79" s="22" t="s">
        <v>94</v>
      </c>
      <c r="C79" s="43">
        <v>77208.009999999995</v>
      </c>
      <c r="D79" s="18" t="s">
        <v>93</v>
      </c>
      <c r="E79" s="19">
        <v>431.95</v>
      </c>
      <c r="F79" s="19">
        <v>85</v>
      </c>
      <c r="G79" s="21">
        <f t="shared" si="6"/>
        <v>0</v>
      </c>
    </row>
    <row r="80" spans="1:7" x14ac:dyDescent="0.3">
      <c r="A80" s="15"/>
      <c r="B80" s="22" t="s">
        <v>95</v>
      </c>
      <c r="C80" s="43">
        <v>77208.009999999995</v>
      </c>
      <c r="D80" s="18" t="s">
        <v>93</v>
      </c>
      <c r="E80" s="19">
        <v>451.95</v>
      </c>
      <c r="F80" s="19">
        <v>85</v>
      </c>
      <c r="G80" s="21">
        <f t="shared" si="6"/>
        <v>0</v>
      </c>
    </row>
    <row r="81" spans="1:7" x14ac:dyDescent="0.3">
      <c r="A81" s="15"/>
      <c r="B81" s="22" t="s">
        <v>96</v>
      </c>
      <c r="C81" s="43">
        <v>77208.009999999995</v>
      </c>
      <c r="D81" s="18" t="s">
        <v>93</v>
      </c>
      <c r="E81" s="19">
        <v>481.95</v>
      </c>
      <c r="F81" s="19">
        <v>85</v>
      </c>
      <c r="G81" s="21">
        <f t="shared" si="6"/>
        <v>0</v>
      </c>
    </row>
    <row r="82" spans="1:7" hidden="1" x14ac:dyDescent="0.3">
      <c r="A82" s="15"/>
      <c r="B82" s="22" t="s">
        <v>97</v>
      </c>
      <c r="C82" s="43">
        <v>77276.009999999995</v>
      </c>
      <c r="D82" s="18" t="s">
        <v>98</v>
      </c>
      <c r="E82" s="19">
        <v>74.95</v>
      </c>
      <c r="F82" s="19">
        <v>12</v>
      </c>
      <c r="G82" s="21">
        <f t="shared" si="6"/>
        <v>0</v>
      </c>
    </row>
    <row r="83" spans="1:7" hidden="1" x14ac:dyDescent="0.3">
      <c r="A83" s="15"/>
      <c r="B83" s="22" t="s">
        <v>99</v>
      </c>
      <c r="C83" s="43">
        <v>77276.009999999995</v>
      </c>
      <c r="D83" s="18" t="s">
        <v>98</v>
      </c>
      <c r="E83" s="19">
        <v>94.95</v>
      </c>
      <c r="F83" s="19">
        <v>12</v>
      </c>
      <c r="G83" s="21">
        <f t="shared" si="6"/>
        <v>0</v>
      </c>
    </row>
    <row r="84" spans="1:7" x14ac:dyDescent="0.3">
      <c r="A84" s="44"/>
      <c r="B84" s="45"/>
      <c r="C84" s="46"/>
      <c r="D84" s="47"/>
      <c r="E84" s="48"/>
      <c r="F84" s="48"/>
      <c r="G84" s="49"/>
    </row>
    <row r="85" spans="1:7" x14ac:dyDescent="0.3">
      <c r="A85" s="118" t="s">
        <v>100</v>
      </c>
      <c r="B85" s="119"/>
      <c r="C85" s="119"/>
      <c r="D85" s="119"/>
      <c r="E85" s="119"/>
      <c r="F85" s="119"/>
      <c r="G85" s="120"/>
    </row>
    <row r="86" spans="1:7" x14ac:dyDescent="0.3">
      <c r="A86" s="15"/>
      <c r="B86" s="22" t="s">
        <v>101</v>
      </c>
      <c r="C86" s="17">
        <v>75001.009999999995</v>
      </c>
      <c r="D86" s="18" t="s">
        <v>102</v>
      </c>
      <c r="E86" s="19">
        <v>64.95</v>
      </c>
      <c r="F86" s="19">
        <v>0</v>
      </c>
      <c r="G86" s="21">
        <f t="shared" ref="G86:G93" si="7">A86*SUM(E86:F86)</f>
        <v>0</v>
      </c>
    </row>
    <row r="87" spans="1:7" x14ac:dyDescent="0.3">
      <c r="A87" s="15"/>
      <c r="B87" s="22" t="s">
        <v>103</v>
      </c>
      <c r="C87" s="17">
        <v>77300.009999999995</v>
      </c>
      <c r="D87" s="18" t="s">
        <v>93</v>
      </c>
      <c r="E87" s="19">
        <v>95.95</v>
      </c>
      <c r="F87" s="19">
        <v>0</v>
      </c>
      <c r="G87" s="21">
        <f t="shared" si="7"/>
        <v>0</v>
      </c>
    </row>
    <row r="88" spans="1:7" x14ac:dyDescent="0.3">
      <c r="A88" s="15">
        <v>2</v>
      </c>
      <c r="B88" s="22" t="s">
        <v>104</v>
      </c>
      <c r="C88" s="17">
        <v>77302.009999999995</v>
      </c>
      <c r="D88" s="18" t="s">
        <v>93</v>
      </c>
      <c r="E88" s="19">
        <v>95.95</v>
      </c>
      <c r="F88" s="19">
        <v>0</v>
      </c>
      <c r="G88" s="21">
        <f t="shared" si="7"/>
        <v>191.9</v>
      </c>
    </row>
    <row r="89" spans="1:7" x14ac:dyDescent="0.3">
      <c r="A89" s="15"/>
      <c r="B89" s="50" t="s">
        <v>105</v>
      </c>
      <c r="C89" s="37">
        <v>77317.100000000006</v>
      </c>
      <c r="D89" s="38" t="s">
        <v>93</v>
      </c>
      <c r="E89" s="39">
        <v>95.95</v>
      </c>
      <c r="F89" s="39">
        <v>0</v>
      </c>
      <c r="G89" s="40">
        <f t="shared" si="7"/>
        <v>0</v>
      </c>
    </row>
    <row r="90" spans="1:7" hidden="1" x14ac:dyDescent="0.3">
      <c r="A90" s="15"/>
      <c r="B90" s="22" t="s">
        <v>106</v>
      </c>
      <c r="C90" s="17">
        <v>77301.02</v>
      </c>
      <c r="D90" s="18" t="s">
        <v>93</v>
      </c>
      <c r="E90" s="19">
        <v>164.95</v>
      </c>
      <c r="F90" s="19">
        <v>0</v>
      </c>
      <c r="G90" s="21">
        <f t="shared" si="7"/>
        <v>0</v>
      </c>
    </row>
    <row r="91" spans="1:7" x14ac:dyDescent="0.3">
      <c r="A91" s="15"/>
      <c r="B91" s="16" t="s">
        <v>107</v>
      </c>
      <c r="C91" s="17">
        <v>77281.009999999995</v>
      </c>
      <c r="D91" s="18" t="s">
        <v>93</v>
      </c>
      <c r="E91" s="19">
        <v>89.95</v>
      </c>
      <c r="F91" s="19">
        <v>0</v>
      </c>
      <c r="G91" s="21">
        <f t="shared" si="7"/>
        <v>0</v>
      </c>
    </row>
    <row r="92" spans="1:7" x14ac:dyDescent="0.3">
      <c r="A92" s="15"/>
      <c r="B92" s="16" t="s">
        <v>108</v>
      </c>
      <c r="C92" s="17">
        <v>77284.02</v>
      </c>
      <c r="D92" s="18" t="s">
        <v>93</v>
      </c>
      <c r="E92" s="19">
        <v>174.95</v>
      </c>
      <c r="F92" s="19">
        <v>0</v>
      </c>
      <c r="G92" s="21">
        <f t="shared" si="7"/>
        <v>0</v>
      </c>
    </row>
    <row r="93" spans="1:7" hidden="1" x14ac:dyDescent="0.3">
      <c r="A93" s="15"/>
      <c r="B93" s="22" t="s">
        <v>109</v>
      </c>
      <c r="C93" s="43">
        <v>77258.009999999995</v>
      </c>
      <c r="D93" s="18" t="s">
        <v>110</v>
      </c>
      <c r="E93" s="19"/>
      <c r="F93" s="19">
        <v>0</v>
      </c>
      <c r="G93" s="21">
        <f t="shared" si="7"/>
        <v>0</v>
      </c>
    </row>
    <row r="94" spans="1:7" x14ac:dyDescent="0.3">
      <c r="A94" s="118" t="s">
        <v>111</v>
      </c>
      <c r="B94" s="119"/>
      <c r="C94" s="119"/>
      <c r="D94" s="119"/>
      <c r="E94" s="119"/>
      <c r="F94" s="119"/>
      <c r="G94" s="120"/>
    </row>
    <row r="95" spans="1:7" x14ac:dyDescent="0.3">
      <c r="A95" s="15">
        <v>2</v>
      </c>
      <c r="B95" s="22" t="s">
        <v>112</v>
      </c>
      <c r="C95" s="17" t="s">
        <v>113</v>
      </c>
      <c r="D95" s="18" t="s">
        <v>93</v>
      </c>
      <c r="E95" s="19">
        <v>24.95</v>
      </c>
      <c r="F95" s="19">
        <v>0</v>
      </c>
      <c r="G95" s="21">
        <f t="shared" ref="G95:G109" si="8">A95*SUM(E95:F95)</f>
        <v>49.9</v>
      </c>
    </row>
    <row r="96" spans="1:7" x14ac:dyDescent="0.3">
      <c r="A96" s="15"/>
      <c r="B96" s="22" t="s">
        <v>114</v>
      </c>
      <c r="C96" s="17">
        <v>77406.009999999995</v>
      </c>
      <c r="D96" s="18" t="s">
        <v>93</v>
      </c>
      <c r="E96" s="19">
        <v>18.5</v>
      </c>
      <c r="F96" s="19">
        <v>0</v>
      </c>
      <c r="G96" s="21">
        <f t="shared" si="8"/>
        <v>0</v>
      </c>
    </row>
    <row r="97" spans="1:7" x14ac:dyDescent="0.3">
      <c r="A97" s="15"/>
      <c r="B97" s="22" t="s">
        <v>115</v>
      </c>
      <c r="C97" s="17">
        <v>77405.009999999995</v>
      </c>
      <c r="D97" s="18" t="s">
        <v>93</v>
      </c>
      <c r="E97" s="19">
        <v>6</v>
      </c>
      <c r="F97" s="19">
        <v>0</v>
      </c>
      <c r="G97" s="21">
        <f t="shared" si="8"/>
        <v>0</v>
      </c>
    </row>
    <row r="98" spans="1:7" x14ac:dyDescent="0.3">
      <c r="A98" s="32">
        <v>2</v>
      </c>
      <c r="B98" s="33" t="s">
        <v>116</v>
      </c>
      <c r="C98" s="24" t="s">
        <v>117</v>
      </c>
      <c r="D98" s="18" t="s">
        <v>93</v>
      </c>
      <c r="E98" s="19">
        <v>17.95</v>
      </c>
      <c r="F98" s="19">
        <v>0</v>
      </c>
      <c r="G98" s="26">
        <f t="shared" si="8"/>
        <v>35.9</v>
      </c>
    </row>
    <row r="99" spans="1:7" x14ac:dyDescent="0.3">
      <c r="A99" s="32"/>
      <c r="B99" s="33" t="s">
        <v>246</v>
      </c>
      <c r="C99" s="24">
        <v>77304.009999999995</v>
      </c>
      <c r="D99" s="18" t="s">
        <v>93</v>
      </c>
      <c r="E99" s="19">
        <v>109.95</v>
      </c>
      <c r="F99" s="19">
        <v>0</v>
      </c>
      <c r="G99" s="26">
        <f t="shared" si="8"/>
        <v>0</v>
      </c>
    </row>
    <row r="100" spans="1:7" x14ac:dyDescent="0.3">
      <c r="A100" s="32"/>
      <c r="B100" s="33" t="s">
        <v>118</v>
      </c>
      <c r="C100" s="24">
        <v>77407.070000000007</v>
      </c>
      <c r="D100" s="25"/>
      <c r="E100" s="19">
        <f>57.95*2</f>
        <v>115.9</v>
      </c>
      <c r="F100" s="19">
        <v>0</v>
      </c>
      <c r="G100" s="26">
        <f t="shared" si="8"/>
        <v>0</v>
      </c>
    </row>
    <row r="101" spans="1:7" x14ac:dyDescent="0.3">
      <c r="A101" s="32">
        <v>1</v>
      </c>
      <c r="B101" s="33" t="s">
        <v>119</v>
      </c>
      <c r="C101" s="24">
        <v>77407.070000000007</v>
      </c>
      <c r="D101" s="25"/>
      <c r="E101" s="19">
        <f>52.95*2</f>
        <v>105.9</v>
      </c>
      <c r="F101" s="19">
        <v>0</v>
      </c>
      <c r="G101" s="26">
        <f t="shared" si="8"/>
        <v>105.9</v>
      </c>
    </row>
    <row r="102" spans="1:7" x14ac:dyDescent="0.3">
      <c r="A102" s="32"/>
      <c r="B102" s="33" t="s">
        <v>120</v>
      </c>
      <c r="C102" s="24">
        <v>77409.009999999995</v>
      </c>
      <c r="D102" s="25"/>
      <c r="E102" s="19">
        <f>71.95*2</f>
        <v>143.9</v>
      </c>
      <c r="F102" s="19">
        <v>0</v>
      </c>
      <c r="G102" s="26">
        <f t="shared" si="8"/>
        <v>0</v>
      </c>
    </row>
    <row r="103" spans="1:7" x14ac:dyDescent="0.3">
      <c r="A103" s="32">
        <v>1</v>
      </c>
      <c r="B103" s="36" t="s">
        <v>121</v>
      </c>
      <c r="C103" s="37" t="s">
        <v>122</v>
      </c>
      <c r="D103" s="38"/>
      <c r="E103" s="39">
        <v>6.95</v>
      </c>
      <c r="F103" s="39">
        <v>0</v>
      </c>
      <c r="G103" s="40">
        <f t="shared" si="8"/>
        <v>6.95</v>
      </c>
    </row>
    <row r="104" spans="1:7" x14ac:dyDescent="0.3">
      <c r="A104" s="32"/>
      <c r="B104" s="33" t="s">
        <v>123</v>
      </c>
      <c r="C104" s="24">
        <v>77400.009999999995</v>
      </c>
      <c r="D104" s="25"/>
      <c r="E104" s="19">
        <v>1.5</v>
      </c>
      <c r="F104" s="19">
        <v>0</v>
      </c>
      <c r="G104" s="26">
        <f t="shared" si="8"/>
        <v>0</v>
      </c>
    </row>
    <row r="105" spans="1:7" x14ac:dyDescent="0.3">
      <c r="A105" s="32"/>
      <c r="B105" s="33" t="s">
        <v>124</v>
      </c>
      <c r="C105" s="24">
        <v>77420.009999999995</v>
      </c>
      <c r="D105" s="25"/>
      <c r="E105" s="19">
        <v>49.95</v>
      </c>
      <c r="F105" s="19">
        <v>0</v>
      </c>
      <c r="G105" s="26">
        <f t="shared" si="8"/>
        <v>0</v>
      </c>
    </row>
    <row r="106" spans="1:7" x14ac:dyDescent="0.3">
      <c r="A106" s="32"/>
      <c r="B106" s="33" t="s">
        <v>125</v>
      </c>
      <c r="C106" s="24">
        <v>77420.009999999995</v>
      </c>
      <c r="D106" s="25"/>
      <c r="E106" s="19">
        <v>55.95</v>
      </c>
      <c r="F106" s="19">
        <v>0</v>
      </c>
      <c r="G106" s="26">
        <f t="shared" si="8"/>
        <v>0</v>
      </c>
    </row>
    <row r="107" spans="1:7" x14ac:dyDescent="0.3">
      <c r="A107" s="32"/>
      <c r="B107" s="33" t="s">
        <v>126</v>
      </c>
      <c r="C107" s="24">
        <v>77431.02</v>
      </c>
      <c r="D107" s="25"/>
      <c r="E107" s="19">
        <v>25.95</v>
      </c>
      <c r="F107" s="19">
        <v>0</v>
      </c>
      <c r="G107" s="26">
        <f t="shared" si="8"/>
        <v>0</v>
      </c>
    </row>
    <row r="108" spans="1:7" x14ac:dyDescent="0.3">
      <c r="A108" s="32"/>
      <c r="B108" s="33" t="s">
        <v>127</v>
      </c>
      <c r="C108" s="24">
        <v>77432.009999999995</v>
      </c>
      <c r="D108" s="25"/>
      <c r="E108" s="19">
        <v>25.95</v>
      </c>
      <c r="F108" s="19">
        <v>0</v>
      </c>
      <c r="G108" s="26">
        <f t="shared" si="8"/>
        <v>0</v>
      </c>
    </row>
    <row r="109" spans="1:7" x14ac:dyDescent="0.3">
      <c r="A109" s="15"/>
      <c r="B109" s="22"/>
      <c r="C109" s="17"/>
      <c r="D109" s="18"/>
      <c r="E109" s="19"/>
      <c r="F109" s="19"/>
      <c r="G109" s="21">
        <f t="shared" si="8"/>
        <v>0</v>
      </c>
    </row>
    <row r="110" spans="1:7" x14ac:dyDescent="0.3">
      <c r="A110" s="118" t="s">
        <v>128</v>
      </c>
      <c r="B110" s="119"/>
      <c r="C110" s="119"/>
      <c r="D110" s="119"/>
      <c r="E110" s="119"/>
      <c r="F110" s="119"/>
      <c r="G110" s="120"/>
    </row>
    <row r="111" spans="1:7" x14ac:dyDescent="0.3">
      <c r="A111" s="32">
        <v>1</v>
      </c>
      <c r="B111" s="36" t="s">
        <v>129</v>
      </c>
      <c r="C111" s="37" t="s">
        <v>130</v>
      </c>
      <c r="D111" s="51"/>
      <c r="E111" s="39">
        <v>304.95</v>
      </c>
      <c r="F111" s="39"/>
      <c r="G111" s="40">
        <f t="shared" ref="G111:G118" si="9">A111*SUM(E111:F111)</f>
        <v>304.95</v>
      </c>
    </row>
    <row r="112" spans="1:7" x14ac:dyDescent="0.3">
      <c r="A112" s="32"/>
      <c r="B112" s="36" t="s">
        <v>131</v>
      </c>
      <c r="C112" s="37" t="s">
        <v>45</v>
      </c>
      <c r="D112" s="51" t="s">
        <v>305</v>
      </c>
      <c r="E112" s="39">
        <v>184.95</v>
      </c>
      <c r="F112" s="39"/>
      <c r="G112" s="40">
        <f t="shared" si="9"/>
        <v>0</v>
      </c>
    </row>
    <row r="113" spans="1:7" x14ac:dyDescent="0.3">
      <c r="A113" s="32"/>
      <c r="B113" s="36" t="s">
        <v>132</v>
      </c>
      <c r="C113" s="37"/>
      <c r="D113" s="51" t="s">
        <v>133</v>
      </c>
      <c r="E113" s="39">
        <v>7.95</v>
      </c>
      <c r="F113" s="39"/>
      <c r="G113" s="40">
        <f t="shared" si="9"/>
        <v>0</v>
      </c>
    </row>
    <row r="114" spans="1:7" x14ac:dyDescent="0.3">
      <c r="A114" s="32"/>
      <c r="B114" s="36" t="s">
        <v>134</v>
      </c>
      <c r="C114" s="37"/>
      <c r="D114" s="51" t="s">
        <v>93</v>
      </c>
      <c r="E114" s="39">
        <v>2.5</v>
      </c>
      <c r="F114" s="39"/>
      <c r="G114" s="40">
        <f t="shared" si="9"/>
        <v>0</v>
      </c>
    </row>
    <row r="115" spans="1:7" x14ac:dyDescent="0.3">
      <c r="A115" s="32">
        <v>50</v>
      </c>
      <c r="B115" s="36" t="s">
        <v>135</v>
      </c>
      <c r="C115" s="37" t="s">
        <v>136</v>
      </c>
      <c r="D115" s="51" t="s">
        <v>80</v>
      </c>
      <c r="E115" s="39">
        <v>0.45</v>
      </c>
      <c r="F115" s="39"/>
      <c r="G115" s="40">
        <f t="shared" si="9"/>
        <v>22.5</v>
      </c>
    </row>
    <row r="116" spans="1:7" x14ac:dyDescent="0.3">
      <c r="A116" s="32"/>
      <c r="B116" s="36" t="s">
        <v>137</v>
      </c>
      <c r="C116" s="37">
        <v>93102.02</v>
      </c>
      <c r="D116" s="51"/>
      <c r="E116" s="39">
        <v>217.95</v>
      </c>
      <c r="F116" s="39"/>
      <c r="G116" s="40">
        <f t="shared" si="9"/>
        <v>0</v>
      </c>
    </row>
    <row r="117" spans="1:7" x14ac:dyDescent="0.3">
      <c r="A117" s="32"/>
      <c r="B117" s="36" t="s">
        <v>138</v>
      </c>
      <c r="C117" s="37">
        <v>93117.01</v>
      </c>
      <c r="D117" s="51"/>
      <c r="E117" s="39">
        <v>249.95</v>
      </c>
      <c r="F117" s="39"/>
      <c r="G117" s="40">
        <f t="shared" si="9"/>
        <v>0</v>
      </c>
    </row>
    <row r="118" spans="1:7" x14ac:dyDescent="0.3">
      <c r="A118" s="32"/>
      <c r="B118" s="33"/>
      <c r="C118" s="24" t="s">
        <v>65</v>
      </c>
      <c r="D118" s="34"/>
      <c r="E118" s="19"/>
      <c r="F118" s="19"/>
      <c r="G118" s="26">
        <f t="shared" si="9"/>
        <v>0</v>
      </c>
    </row>
    <row r="119" spans="1:7" x14ac:dyDescent="0.3">
      <c r="A119" s="118" t="s">
        <v>139</v>
      </c>
      <c r="B119" s="119"/>
      <c r="C119" s="119"/>
      <c r="D119" s="119"/>
      <c r="E119" s="119"/>
      <c r="F119" s="119"/>
      <c r="G119" s="120"/>
    </row>
    <row r="120" spans="1:7" x14ac:dyDescent="0.3">
      <c r="A120" s="32"/>
      <c r="B120" s="33" t="s">
        <v>140</v>
      </c>
      <c r="C120" s="24">
        <v>55077.01</v>
      </c>
      <c r="D120" s="34" t="s">
        <v>141</v>
      </c>
      <c r="E120" s="19">
        <v>399.95</v>
      </c>
      <c r="F120" s="19">
        <v>40</v>
      </c>
      <c r="G120" s="26">
        <f t="shared" ref="G120:G128" si="10">A120*SUM(E120:F120)</f>
        <v>0</v>
      </c>
    </row>
    <row r="121" spans="1:7" x14ac:dyDescent="0.3">
      <c r="A121" s="32"/>
      <c r="B121" s="33" t="s">
        <v>142</v>
      </c>
      <c r="C121" s="24">
        <v>55077.01</v>
      </c>
      <c r="D121" s="34" t="s">
        <v>143</v>
      </c>
      <c r="E121" s="19">
        <v>399.95</v>
      </c>
      <c r="F121" s="19">
        <v>40</v>
      </c>
      <c r="G121" s="26">
        <f t="shared" si="10"/>
        <v>0</v>
      </c>
    </row>
    <row r="122" spans="1:7" x14ac:dyDescent="0.3">
      <c r="A122" s="32"/>
      <c r="B122" s="36" t="s">
        <v>144</v>
      </c>
      <c r="C122" s="37">
        <v>93000.01</v>
      </c>
      <c r="D122" s="51"/>
      <c r="E122" s="39">
        <v>104.95</v>
      </c>
      <c r="F122" s="39">
        <v>0</v>
      </c>
      <c r="G122" s="40">
        <f t="shared" si="10"/>
        <v>0</v>
      </c>
    </row>
    <row r="123" spans="1:7" x14ac:dyDescent="0.3">
      <c r="A123" s="32"/>
      <c r="B123" s="36" t="s">
        <v>145</v>
      </c>
      <c r="C123" s="37">
        <v>92997.01</v>
      </c>
      <c r="D123" s="51"/>
      <c r="E123" s="39">
        <v>104.95</v>
      </c>
      <c r="F123" s="39">
        <v>0</v>
      </c>
      <c r="G123" s="40">
        <f t="shared" si="10"/>
        <v>0</v>
      </c>
    </row>
    <row r="124" spans="1:7" x14ac:dyDescent="0.3">
      <c r="A124" s="32"/>
      <c r="B124" s="36" t="s">
        <v>146</v>
      </c>
      <c r="C124" s="37">
        <v>92997.01</v>
      </c>
      <c r="D124" s="51"/>
      <c r="E124" s="39">
        <v>109.95</v>
      </c>
      <c r="F124" s="39">
        <v>0</v>
      </c>
      <c r="G124" s="40">
        <f t="shared" si="10"/>
        <v>0</v>
      </c>
    </row>
    <row r="125" spans="1:7" x14ac:dyDescent="0.3">
      <c r="A125" s="32"/>
      <c r="B125" s="36" t="s">
        <v>147</v>
      </c>
      <c r="C125" s="37">
        <v>55087.01</v>
      </c>
      <c r="D125" s="51" t="s">
        <v>148</v>
      </c>
      <c r="E125" s="39">
        <v>75.95</v>
      </c>
      <c r="F125" s="39">
        <v>0</v>
      </c>
      <c r="G125" s="40">
        <f t="shared" si="10"/>
        <v>0</v>
      </c>
    </row>
    <row r="126" spans="1:7" x14ac:dyDescent="0.3">
      <c r="A126" s="32"/>
      <c r="B126" s="33" t="s">
        <v>149</v>
      </c>
      <c r="C126" s="24">
        <v>37978.01</v>
      </c>
      <c r="D126" s="34" t="s">
        <v>150</v>
      </c>
      <c r="E126" s="19">
        <v>15.95</v>
      </c>
      <c r="F126" s="19">
        <v>8</v>
      </c>
      <c r="G126" s="26">
        <f t="shared" si="10"/>
        <v>0</v>
      </c>
    </row>
    <row r="127" spans="1:7" x14ac:dyDescent="0.3">
      <c r="A127" s="32"/>
      <c r="B127" s="33" t="s">
        <v>151</v>
      </c>
      <c r="C127" s="24">
        <v>37978.01</v>
      </c>
      <c r="D127" s="34" t="s">
        <v>150</v>
      </c>
      <c r="E127" s="19">
        <v>26.95</v>
      </c>
      <c r="F127" s="19">
        <v>8</v>
      </c>
      <c r="G127" s="26">
        <f t="shared" si="10"/>
        <v>0</v>
      </c>
    </row>
    <row r="128" spans="1:7" x14ac:dyDescent="0.3">
      <c r="A128" s="32"/>
      <c r="B128" s="33"/>
      <c r="C128" s="24"/>
      <c r="D128" s="34"/>
      <c r="E128" s="19"/>
      <c r="F128" s="19"/>
      <c r="G128" s="26">
        <f t="shared" si="10"/>
        <v>0</v>
      </c>
    </row>
    <row r="129" spans="1:7" x14ac:dyDescent="0.3">
      <c r="A129" s="118" t="s">
        <v>152</v>
      </c>
      <c r="B129" s="119"/>
      <c r="C129" s="119"/>
      <c r="D129" s="119"/>
      <c r="E129" s="119"/>
      <c r="F129" s="119"/>
      <c r="G129" s="120"/>
    </row>
    <row r="130" spans="1:7" x14ac:dyDescent="0.3">
      <c r="A130" s="32"/>
      <c r="B130" s="33" t="s">
        <v>153</v>
      </c>
      <c r="C130" s="24">
        <v>77106.009999999995</v>
      </c>
      <c r="D130" s="34" t="s">
        <v>154</v>
      </c>
      <c r="E130" s="19">
        <v>29.95</v>
      </c>
      <c r="F130" s="19">
        <v>10</v>
      </c>
      <c r="G130" s="26">
        <f t="shared" ref="G130:G159" si="11">A130*SUM(E130:F130)</f>
        <v>0</v>
      </c>
    </row>
    <row r="131" spans="1:7" x14ac:dyDescent="0.3">
      <c r="A131" s="32"/>
      <c r="B131" s="33" t="s">
        <v>155</v>
      </c>
      <c r="C131" s="24">
        <v>75004.009999999995</v>
      </c>
      <c r="D131" s="34" t="s">
        <v>93</v>
      </c>
      <c r="E131" s="19">
        <v>24.95</v>
      </c>
      <c r="F131" s="19">
        <v>10</v>
      </c>
      <c r="G131" s="26">
        <f t="shared" si="11"/>
        <v>0</v>
      </c>
    </row>
    <row r="132" spans="1:7" ht="28.8" x14ac:dyDescent="0.3">
      <c r="A132" s="32"/>
      <c r="B132" s="33" t="s">
        <v>156</v>
      </c>
      <c r="C132" s="24">
        <v>75011.009999999995</v>
      </c>
      <c r="D132" s="25" t="s">
        <v>157</v>
      </c>
      <c r="E132" s="19">
        <v>29.95</v>
      </c>
      <c r="F132" s="19">
        <v>10</v>
      </c>
      <c r="G132" s="26">
        <f t="shared" si="11"/>
        <v>0</v>
      </c>
    </row>
    <row r="133" spans="1:7" ht="43.2" x14ac:dyDescent="0.3">
      <c r="A133" s="32"/>
      <c r="B133" s="33" t="s">
        <v>158</v>
      </c>
      <c r="C133" s="24">
        <v>71101.009999999995</v>
      </c>
      <c r="D133" s="25" t="s">
        <v>159</v>
      </c>
      <c r="E133" s="19">
        <v>56.95</v>
      </c>
      <c r="F133" s="19">
        <v>10</v>
      </c>
      <c r="G133" s="26">
        <f t="shared" si="11"/>
        <v>0</v>
      </c>
    </row>
    <row r="134" spans="1:7" hidden="1" x14ac:dyDescent="0.3">
      <c r="A134" s="32"/>
      <c r="B134" s="33" t="s">
        <v>160</v>
      </c>
      <c r="C134" s="24">
        <v>75005.009999999995</v>
      </c>
      <c r="D134" s="25" t="s">
        <v>161</v>
      </c>
      <c r="E134" s="19"/>
      <c r="F134" s="19">
        <v>10</v>
      </c>
      <c r="G134" s="26">
        <f t="shared" si="11"/>
        <v>0</v>
      </c>
    </row>
    <row r="135" spans="1:7" x14ac:dyDescent="0.3">
      <c r="A135" s="32"/>
      <c r="B135" s="33" t="s">
        <v>162</v>
      </c>
      <c r="C135" s="24">
        <v>77105.009999999995</v>
      </c>
      <c r="D135" s="34" t="s">
        <v>163</v>
      </c>
      <c r="E135" s="19">
        <v>84.95</v>
      </c>
      <c r="F135" s="19">
        <v>10</v>
      </c>
      <c r="G135" s="26">
        <f t="shared" si="11"/>
        <v>0</v>
      </c>
    </row>
    <row r="136" spans="1:7" hidden="1" x14ac:dyDescent="0.3">
      <c r="A136" s="32"/>
      <c r="B136" s="33" t="s">
        <v>164</v>
      </c>
      <c r="C136" s="24">
        <v>75005.009999999995</v>
      </c>
      <c r="D136" s="25" t="s">
        <v>161</v>
      </c>
      <c r="E136" s="19"/>
      <c r="F136" s="19">
        <v>10</v>
      </c>
      <c r="G136" s="26">
        <f t="shared" si="11"/>
        <v>0</v>
      </c>
    </row>
    <row r="137" spans="1:7" x14ac:dyDescent="0.3">
      <c r="A137" s="32"/>
      <c r="B137" s="33" t="s">
        <v>165</v>
      </c>
      <c r="C137" s="24">
        <v>45103.01</v>
      </c>
      <c r="D137" s="25" t="s">
        <v>166</v>
      </c>
      <c r="E137" s="19">
        <v>69.95</v>
      </c>
      <c r="F137" s="19">
        <v>0</v>
      </c>
      <c r="G137" s="26">
        <f t="shared" si="11"/>
        <v>0</v>
      </c>
    </row>
    <row r="138" spans="1:7" ht="28.8" x14ac:dyDescent="0.3">
      <c r="A138" s="32"/>
      <c r="B138" s="36" t="s">
        <v>167</v>
      </c>
      <c r="C138" s="37">
        <v>45100.01</v>
      </c>
      <c r="D138" s="38" t="s">
        <v>168</v>
      </c>
      <c r="E138" s="39">
        <v>62.95</v>
      </c>
      <c r="F138" s="39">
        <v>0</v>
      </c>
      <c r="G138" s="40">
        <f t="shared" si="11"/>
        <v>0</v>
      </c>
    </row>
    <row r="139" spans="1:7" x14ac:dyDescent="0.3">
      <c r="A139" s="32"/>
      <c r="B139" s="36" t="s">
        <v>135</v>
      </c>
      <c r="C139" s="37" t="s">
        <v>136</v>
      </c>
      <c r="D139" s="51" t="s">
        <v>80</v>
      </c>
      <c r="E139" s="39">
        <v>0.45</v>
      </c>
      <c r="F139" s="39">
        <v>0</v>
      </c>
      <c r="G139" s="40">
        <f t="shared" si="11"/>
        <v>0</v>
      </c>
    </row>
    <row r="140" spans="1:7" x14ac:dyDescent="0.3">
      <c r="A140" s="32"/>
      <c r="B140" s="33" t="s">
        <v>169</v>
      </c>
      <c r="C140" s="24">
        <v>45226.03</v>
      </c>
      <c r="D140" s="34" t="s">
        <v>170</v>
      </c>
      <c r="E140" s="19">
        <v>84.95</v>
      </c>
      <c r="F140" s="19">
        <v>0</v>
      </c>
      <c r="G140" s="26">
        <f t="shared" si="11"/>
        <v>0</v>
      </c>
    </row>
    <row r="141" spans="1:7" x14ac:dyDescent="0.3">
      <c r="A141" s="32"/>
      <c r="B141" s="33" t="s">
        <v>171</v>
      </c>
      <c r="C141" s="24">
        <v>40005.01</v>
      </c>
      <c r="D141" s="25" t="s">
        <v>172</v>
      </c>
      <c r="E141" s="19">
        <v>94.95</v>
      </c>
      <c r="F141" s="19">
        <v>0</v>
      </c>
      <c r="G141" s="26">
        <f t="shared" si="11"/>
        <v>0</v>
      </c>
    </row>
    <row r="142" spans="1:7" x14ac:dyDescent="0.3">
      <c r="A142" s="32"/>
      <c r="B142" s="33" t="s">
        <v>173</v>
      </c>
      <c r="C142" s="24">
        <v>40005.01</v>
      </c>
      <c r="D142" s="25" t="s">
        <v>174</v>
      </c>
      <c r="E142" s="19">
        <v>79.95</v>
      </c>
      <c r="F142" s="19">
        <v>0</v>
      </c>
      <c r="G142" s="26">
        <f t="shared" si="11"/>
        <v>0</v>
      </c>
    </row>
    <row r="143" spans="1:7" ht="28.8" x14ac:dyDescent="0.3">
      <c r="A143" s="32"/>
      <c r="B143" s="33" t="s">
        <v>175</v>
      </c>
      <c r="C143" s="24">
        <v>42604.01</v>
      </c>
      <c r="D143" s="25" t="s">
        <v>176</v>
      </c>
      <c r="E143" s="19">
        <v>52.95</v>
      </c>
      <c r="F143" s="19">
        <v>0</v>
      </c>
      <c r="G143" s="26">
        <f t="shared" si="11"/>
        <v>0</v>
      </c>
    </row>
    <row r="144" spans="1:7" x14ac:dyDescent="0.3">
      <c r="A144" s="32"/>
      <c r="B144" s="36" t="s">
        <v>177</v>
      </c>
      <c r="C144" s="37">
        <v>80098.009999999995</v>
      </c>
      <c r="D144" s="38"/>
      <c r="E144" s="39">
        <v>229.95</v>
      </c>
      <c r="F144" s="39">
        <v>10</v>
      </c>
      <c r="G144" s="40">
        <f t="shared" si="11"/>
        <v>0</v>
      </c>
    </row>
    <row r="145" spans="1:7" x14ac:dyDescent="0.3">
      <c r="A145" s="32"/>
      <c r="B145" s="36" t="s">
        <v>178</v>
      </c>
      <c r="C145" s="37">
        <v>80010.009999999995</v>
      </c>
      <c r="D145" s="51"/>
      <c r="E145" s="39">
        <v>42.95</v>
      </c>
      <c r="F145" s="39">
        <v>10</v>
      </c>
      <c r="G145" s="40">
        <f t="shared" si="11"/>
        <v>0</v>
      </c>
    </row>
    <row r="146" spans="1:7" x14ac:dyDescent="0.3">
      <c r="A146" s="32"/>
      <c r="B146" s="36" t="s">
        <v>179</v>
      </c>
      <c r="C146" s="37">
        <v>80016.02</v>
      </c>
      <c r="D146" s="51"/>
      <c r="E146" s="39">
        <v>52.95</v>
      </c>
      <c r="F146" s="39">
        <v>10</v>
      </c>
      <c r="G146" s="40">
        <f t="shared" si="11"/>
        <v>0</v>
      </c>
    </row>
    <row r="147" spans="1:7" x14ac:dyDescent="0.3">
      <c r="A147" s="32"/>
      <c r="B147" s="36" t="s">
        <v>180</v>
      </c>
      <c r="C147" s="37">
        <v>80057.009999999995</v>
      </c>
      <c r="D147" s="51"/>
      <c r="E147" s="39">
        <v>74.95</v>
      </c>
      <c r="F147" s="39">
        <v>10</v>
      </c>
      <c r="G147" s="40">
        <f t="shared" si="11"/>
        <v>0</v>
      </c>
    </row>
    <row r="148" spans="1:7" x14ac:dyDescent="0.3">
      <c r="A148" s="32"/>
      <c r="B148" s="36" t="s">
        <v>181</v>
      </c>
      <c r="C148" s="37">
        <v>38523.01</v>
      </c>
      <c r="D148" s="51"/>
      <c r="E148" s="39">
        <v>4.45</v>
      </c>
      <c r="F148" s="39">
        <v>0</v>
      </c>
      <c r="G148" s="40">
        <f t="shared" si="11"/>
        <v>0</v>
      </c>
    </row>
    <row r="149" spans="1:7" x14ac:dyDescent="0.3">
      <c r="A149" s="32"/>
      <c r="B149" s="33" t="s">
        <v>182</v>
      </c>
      <c r="C149" s="24">
        <v>80060.009999999995</v>
      </c>
      <c r="D149" s="34"/>
      <c r="E149" s="19">
        <v>127.95</v>
      </c>
      <c r="F149" s="19">
        <v>0</v>
      </c>
      <c r="G149" s="26">
        <f t="shared" si="11"/>
        <v>0</v>
      </c>
    </row>
    <row r="150" spans="1:7" x14ac:dyDescent="0.3">
      <c r="A150" s="32"/>
      <c r="B150" s="33" t="s">
        <v>183</v>
      </c>
      <c r="C150" s="24">
        <v>80027.009999999995</v>
      </c>
      <c r="D150" s="34"/>
      <c r="E150" s="19">
        <v>189.95</v>
      </c>
      <c r="F150" s="19">
        <v>0</v>
      </c>
      <c r="G150" s="26">
        <f t="shared" si="11"/>
        <v>0</v>
      </c>
    </row>
    <row r="151" spans="1:7" x14ac:dyDescent="0.3">
      <c r="A151" s="32"/>
      <c r="B151" s="33" t="s">
        <v>284</v>
      </c>
      <c r="C151" s="24">
        <v>91062.01</v>
      </c>
      <c r="D151" s="34"/>
      <c r="E151" s="19">
        <v>29.95</v>
      </c>
      <c r="F151" s="19">
        <v>0</v>
      </c>
      <c r="G151" s="26">
        <f t="shared" si="11"/>
        <v>0</v>
      </c>
    </row>
    <row r="152" spans="1:7" x14ac:dyDescent="0.3">
      <c r="A152" s="32"/>
      <c r="B152" s="33" t="s">
        <v>285</v>
      </c>
      <c r="C152" s="24">
        <v>81152.02</v>
      </c>
      <c r="D152" s="34"/>
      <c r="E152" s="19">
        <v>39.950000000000003</v>
      </c>
      <c r="F152" s="19">
        <v>0</v>
      </c>
      <c r="G152" s="26">
        <f t="shared" si="11"/>
        <v>0</v>
      </c>
    </row>
    <row r="153" spans="1:7" x14ac:dyDescent="0.3">
      <c r="A153" s="32"/>
      <c r="B153" s="84" t="s">
        <v>286</v>
      </c>
      <c r="C153" s="34">
        <v>60027.01</v>
      </c>
      <c r="D153" s="34"/>
      <c r="E153" s="19">
        <v>12.95</v>
      </c>
      <c r="F153" s="19">
        <v>0</v>
      </c>
      <c r="G153" s="26">
        <f t="shared" si="11"/>
        <v>0</v>
      </c>
    </row>
    <row r="154" spans="1:7" x14ac:dyDescent="0.3">
      <c r="A154" s="32">
        <v>2</v>
      </c>
      <c r="B154" s="84" t="s">
        <v>287</v>
      </c>
      <c r="C154" s="34">
        <v>60027.01</v>
      </c>
      <c r="D154" s="25"/>
      <c r="E154" s="19">
        <v>13.95</v>
      </c>
      <c r="F154" s="19">
        <v>0</v>
      </c>
      <c r="G154" s="26">
        <f t="shared" si="11"/>
        <v>27.9</v>
      </c>
    </row>
    <row r="155" spans="1:7" x14ac:dyDescent="0.3">
      <c r="A155" s="32">
        <v>1</v>
      </c>
      <c r="B155" s="84" t="s">
        <v>288</v>
      </c>
      <c r="C155" s="34">
        <v>60027.01</v>
      </c>
      <c r="D155" s="25"/>
      <c r="E155" s="19">
        <v>14.95</v>
      </c>
      <c r="F155" s="19">
        <v>0</v>
      </c>
      <c r="G155" s="26">
        <f t="shared" si="11"/>
        <v>14.95</v>
      </c>
    </row>
    <row r="156" spans="1:7" x14ac:dyDescent="0.3">
      <c r="A156" s="32"/>
      <c r="B156" s="84" t="s">
        <v>289</v>
      </c>
      <c r="C156" s="34">
        <v>60027.01</v>
      </c>
      <c r="D156" s="34"/>
      <c r="E156" s="19">
        <v>15.95</v>
      </c>
      <c r="F156" s="19">
        <v>0</v>
      </c>
      <c r="G156" s="26">
        <f t="shared" si="11"/>
        <v>0</v>
      </c>
    </row>
    <row r="157" spans="1:7" x14ac:dyDescent="0.3">
      <c r="A157" s="32"/>
      <c r="B157" s="84" t="s">
        <v>290</v>
      </c>
      <c r="C157" s="34">
        <v>60027.01</v>
      </c>
      <c r="D157" s="34"/>
      <c r="E157" s="19">
        <v>16.95</v>
      </c>
      <c r="F157" s="19">
        <v>0</v>
      </c>
      <c r="G157" s="26">
        <f>A157*SUM(E157:F157)</f>
        <v>0</v>
      </c>
    </row>
    <row r="158" spans="1:7" x14ac:dyDescent="0.3">
      <c r="A158" s="32"/>
      <c r="B158" s="84" t="s">
        <v>310</v>
      </c>
      <c r="C158" s="34">
        <v>60027.01</v>
      </c>
      <c r="D158" s="34"/>
      <c r="E158" s="19">
        <v>17.95</v>
      </c>
      <c r="F158" s="19">
        <v>0</v>
      </c>
      <c r="G158" s="26">
        <f>A158*SUM(E158:F158)</f>
        <v>0</v>
      </c>
    </row>
    <row r="159" spans="1:7" ht="15" thickBot="1" x14ac:dyDescent="0.35">
      <c r="A159" s="52"/>
      <c r="B159" s="53"/>
      <c r="C159" s="54"/>
      <c r="D159" s="55"/>
      <c r="E159" s="56"/>
      <c r="F159" s="56"/>
      <c r="G159" s="57">
        <f t="shared" si="11"/>
        <v>0</v>
      </c>
    </row>
    <row r="160" spans="1:7" ht="15" thickBot="1" x14ac:dyDescent="0.35">
      <c r="A160" s="58"/>
      <c r="B160" s="4"/>
      <c r="C160" s="58"/>
      <c r="D160" s="58"/>
      <c r="E160" s="59"/>
      <c r="F160" s="59"/>
      <c r="G160" s="59"/>
    </row>
    <row r="161" spans="1:7" x14ac:dyDescent="0.3">
      <c r="A161" s="58"/>
      <c r="B161" s="60" t="s">
        <v>184</v>
      </c>
      <c r="C161" s="58"/>
      <c r="D161" s="121" t="s">
        <v>185</v>
      </c>
      <c r="E161" s="122"/>
      <c r="F161" s="122"/>
      <c r="G161" s="123"/>
    </row>
    <row r="162" spans="1:7" x14ac:dyDescent="0.3">
      <c r="B162" s="124" t="s">
        <v>186</v>
      </c>
      <c r="D162" s="126" t="s">
        <v>187</v>
      </c>
      <c r="E162" s="127"/>
      <c r="F162" s="127"/>
      <c r="G162" s="61">
        <f>SUM(G10:G24)</f>
        <v>2548</v>
      </c>
    </row>
    <row r="163" spans="1:7" hidden="1" x14ac:dyDescent="0.3">
      <c r="B163" s="124"/>
      <c r="D163" s="62"/>
      <c r="E163" s="128" t="s">
        <v>188</v>
      </c>
      <c r="F163" s="129"/>
      <c r="G163" s="63"/>
    </row>
    <row r="164" spans="1:7" x14ac:dyDescent="0.3">
      <c r="B164" s="125"/>
      <c r="D164" s="126" t="s">
        <v>189</v>
      </c>
      <c r="E164" s="127"/>
      <c r="F164" s="127"/>
      <c r="G164" s="61">
        <f>SUM(G26:G159)</f>
        <v>3235.6</v>
      </c>
    </row>
    <row r="165" spans="1:7" ht="15" thickBot="1" x14ac:dyDescent="0.35">
      <c r="D165" s="64">
        <v>0.1</v>
      </c>
      <c r="E165" s="116" t="s">
        <v>190</v>
      </c>
      <c r="F165" s="117"/>
      <c r="G165" s="65">
        <f>-((G164)*D165)</f>
        <v>-323.56</v>
      </c>
    </row>
    <row r="166" spans="1:7" ht="15" thickBot="1" x14ac:dyDescent="0.35">
      <c r="A166" s="1"/>
      <c r="B166" s="66" t="s">
        <v>191</v>
      </c>
      <c r="C166" s="1"/>
      <c r="D166" s="67"/>
      <c r="E166" s="68"/>
      <c r="F166" s="68"/>
      <c r="G166" s="69"/>
    </row>
    <row r="167" spans="1:7" x14ac:dyDescent="0.3">
      <c r="A167" s="1"/>
      <c r="C167" s="1"/>
      <c r="D167" s="132" t="s">
        <v>296</v>
      </c>
      <c r="E167" s="133"/>
      <c r="F167" s="133"/>
      <c r="G167" s="70">
        <f>SUM(G162:G165)*0.06</f>
        <v>327.60239999999999</v>
      </c>
    </row>
    <row r="168" spans="1:7" ht="15" thickBot="1" x14ac:dyDescent="0.35">
      <c r="A168" s="1"/>
      <c r="C168" s="1"/>
      <c r="D168" s="134" t="s">
        <v>193</v>
      </c>
      <c r="E168" s="135"/>
      <c r="F168" s="135"/>
      <c r="G168" s="71">
        <f>-G167</f>
        <v>-327.60239999999999</v>
      </c>
    </row>
    <row r="169" spans="1:7" ht="15" thickBot="1" x14ac:dyDescent="0.35">
      <c r="B169" s="1" t="s">
        <v>192</v>
      </c>
      <c r="D169" s="72"/>
      <c r="E169" s="73"/>
      <c r="F169" s="73"/>
      <c r="G169" s="74"/>
    </row>
    <row r="170" spans="1:7" x14ac:dyDescent="0.3">
      <c r="B170" s="1" t="s">
        <v>194</v>
      </c>
      <c r="D170" s="121" t="s">
        <v>196</v>
      </c>
      <c r="E170" s="122"/>
      <c r="F170" s="122"/>
      <c r="G170" s="123"/>
    </row>
    <row r="171" spans="1:7" x14ac:dyDescent="0.3">
      <c r="B171" s="75" t="s">
        <v>195</v>
      </c>
      <c r="D171" s="136" t="s">
        <v>197</v>
      </c>
      <c r="E171" s="137"/>
      <c r="F171" s="138"/>
      <c r="G171" s="76">
        <f>0.08*G164</f>
        <v>258.84800000000001</v>
      </c>
    </row>
    <row r="172" spans="1:7" ht="15" thickBot="1" x14ac:dyDescent="0.35">
      <c r="A172" s="1"/>
      <c r="C172" s="1"/>
      <c r="D172" s="139" t="s">
        <v>317</v>
      </c>
      <c r="E172" s="140"/>
      <c r="F172" s="140"/>
      <c r="G172" s="77">
        <f>-G171*0.45</f>
        <v>-116.48160000000001</v>
      </c>
    </row>
    <row r="173" spans="1:7" ht="15" thickBot="1" x14ac:dyDescent="0.3">
      <c r="D173" s="72"/>
      <c r="E173" s="78"/>
      <c r="F173" s="78"/>
      <c r="G173" s="79"/>
    </row>
    <row r="174" spans="1:7" ht="18.75" customHeight="1" thickBot="1" x14ac:dyDescent="0.35">
      <c r="D174" s="72"/>
      <c r="E174" s="130" t="s">
        <v>198</v>
      </c>
      <c r="F174" s="131"/>
      <c r="G174" s="80">
        <f>SUM(G162:G172)</f>
        <v>5602.4063999999998</v>
      </c>
    </row>
    <row r="175" spans="1:7" x14ac:dyDescent="0.3">
      <c r="D175" s="72"/>
      <c r="E175" s="81"/>
      <c r="F175" s="81"/>
      <c r="G175" s="67"/>
    </row>
    <row r="176" spans="1:7" ht="15" hidden="1" thickBot="1" x14ac:dyDescent="0.35">
      <c r="D176" s="72"/>
      <c r="E176" s="116" t="s">
        <v>295</v>
      </c>
      <c r="F176" s="117"/>
      <c r="G176" s="65"/>
    </row>
    <row r="177" spans="4:7" ht="15" hidden="1" thickBot="1" x14ac:dyDescent="0.35">
      <c r="D177" s="72"/>
      <c r="E177" s="81"/>
      <c r="F177" s="81"/>
      <c r="G177" s="67"/>
    </row>
    <row r="178" spans="4:7" ht="15" hidden="1" thickBot="1" x14ac:dyDescent="0.35">
      <c r="D178" s="72"/>
      <c r="E178" s="130" t="s">
        <v>200</v>
      </c>
      <c r="F178" s="131"/>
      <c r="G178" s="80">
        <f>SUM(G174:G177)</f>
        <v>5602.4063999999998</v>
      </c>
    </row>
    <row r="179" spans="4:7" hidden="1" x14ac:dyDescent="0.3"/>
  </sheetData>
  <mergeCells count="26">
    <mergeCell ref="E176:F176"/>
    <mergeCell ref="E178:F178"/>
    <mergeCell ref="D167:F167"/>
    <mergeCell ref="D168:F168"/>
    <mergeCell ref="D170:G170"/>
    <mergeCell ref="D171:F171"/>
    <mergeCell ref="D172:F172"/>
    <mergeCell ref="E174:F174"/>
    <mergeCell ref="E165:F165"/>
    <mergeCell ref="A64:G64"/>
    <mergeCell ref="A85:G85"/>
    <mergeCell ref="A94:G94"/>
    <mergeCell ref="A110:G110"/>
    <mergeCell ref="A119:G119"/>
    <mergeCell ref="A129:G129"/>
    <mergeCell ref="D161:G161"/>
    <mergeCell ref="B162:B164"/>
    <mergeCell ref="D162:F162"/>
    <mergeCell ref="E163:F163"/>
    <mergeCell ref="D164:F164"/>
    <mergeCell ref="A50:G50"/>
    <mergeCell ref="A1:G1"/>
    <mergeCell ref="A9:G9"/>
    <mergeCell ref="A16:G16"/>
    <mergeCell ref="A25:G25"/>
    <mergeCell ref="A35:G35"/>
  </mergeCells>
  <printOptions horizontalCentered="1"/>
  <pageMargins left="0.53" right="0.45" top="0.48" bottom="0.35" header="0.3" footer="0.23"/>
  <pageSetup scale="45" orientation="portrait" verticalDpi="1200" r:id="rId1"/>
  <headerFooter>
    <oddFooter>&amp;C&amp;P</oddFooter>
  </headerFooter>
  <rowBreaks count="1" manualBreakCount="1">
    <brk id="10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2978-79F9-4BDC-9091-480823F31355}">
  <dimension ref="A1:J189"/>
  <sheetViews>
    <sheetView zoomScale="85" zoomScaleNormal="85" zoomScalePageLayoutView="125" workbookViewId="0">
      <pane ySplit="8" topLeftCell="A82" activePane="bottomLeft" state="frozen"/>
      <selection pane="bottomLeft" activeCell="E109" sqref="E109:E111"/>
    </sheetView>
  </sheetViews>
  <sheetFormatPr defaultColWidth="8.88671875" defaultRowHeight="14.4" x14ac:dyDescent="0.3"/>
  <cols>
    <col min="1" max="1" width="10.88671875" style="9" customWidth="1"/>
    <col min="2" max="2" width="87" style="1" customWidth="1"/>
    <col min="3" max="3" width="20" style="9" customWidth="1"/>
    <col min="4" max="4" width="21.88671875" style="9" customWidth="1"/>
    <col min="5" max="5" width="16.33203125" style="4" customWidth="1"/>
    <col min="6" max="6" width="16.44140625" style="4" customWidth="1"/>
    <col min="7" max="7" width="12.6640625" style="1" customWidth="1"/>
    <col min="8" max="16384" width="8.88671875" style="1"/>
  </cols>
  <sheetData>
    <row r="1" spans="1:7" ht="18" x14ac:dyDescent="0.3">
      <c r="A1" s="115" t="s">
        <v>0</v>
      </c>
      <c r="B1" s="115"/>
      <c r="C1" s="115"/>
      <c r="D1" s="115"/>
      <c r="E1" s="115"/>
      <c r="F1" s="115"/>
      <c r="G1" s="115"/>
    </row>
    <row r="3" spans="1:7" x14ac:dyDescent="0.3">
      <c r="A3" s="2" t="s">
        <v>1</v>
      </c>
      <c r="B3" s="3"/>
      <c r="C3" s="2"/>
      <c r="D3" s="2" t="s">
        <v>2</v>
      </c>
      <c r="E3" s="1"/>
    </row>
    <row r="4" spans="1:7" x14ac:dyDescent="0.3">
      <c r="A4" s="5" t="s">
        <v>3</v>
      </c>
      <c r="C4" s="2"/>
      <c r="D4" s="2" t="s">
        <v>4</v>
      </c>
      <c r="E4" s="111"/>
      <c r="F4" s="7"/>
      <c r="G4" s="8"/>
    </row>
    <row r="5" spans="1:7" x14ac:dyDescent="0.3">
      <c r="B5" s="10"/>
    </row>
    <row r="7" spans="1:7" ht="15" thickBot="1" x14ac:dyDescent="0.35"/>
    <row r="8" spans="1:7" ht="60.9" customHeight="1" x14ac:dyDescent="0.3">
      <c r="A8" s="11" t="s">
        <v>5</v>
      </c>
      <c r="B8" s="12" t="s">
        <v>6</v>
      </c>
      <c r="C8" s="12" t="s">
        <v>7</v>
      </c>
      <c r="D8" s="12" t="s">
        <v>8</v>
      </c>
      <c r="E8" s="13" t="s">
        <v>9</v>
      </c>
      <c r="F8" s="13" t="s">
        <v>10</v>
      </c>
      <c r="G8" s="14" t="s">
        <v>11</v>
      </c>
    </row>
    <row r="9" spans="1:7" ht="16.5" customHeight="1" x14ac:dyDescent="0.3">
      <c r="A9" s="112" t="s">
        <v>12</v>
      </c>
      <c r="B9" s="113"/>
      <c r="C9" s="113"/>
      <c r="D9" s="113"/>
      <c r="E9" s="113"/>
      <c r="F9" s="113"/>
      <c r="G9" s="114"/>
    </row>
    <row r="10" spans="1:7" ht="28.8" x14ac:dyDescent="0.3">
      <c r="A10" s="15">
        <v>1</v>
      </c>
      <c r="B10" s="16" t="s">
        <v>13</v>
      </c>
      <c r="C10" s="17" t="s">
        <v>294</v>
      </c>
      <c r="D10" s="18" t="s">
        <v>14</v>
      </c>
      <c r="E10" s="19">
        <v>1199</v>
      </c>
      <c r="F10" s="20">
        <v>99</v>
      </c>
      <c r="G10" s="21">
        <f t="shared" ref="G10:G15" si="0">A10*SUM(E10:F10)</f>
        <v>1298</v>
      </c>
    </row>
    <row r="11" spans="1:7" ht="28.8" x14ac:dyDescent="0.3">
      <c r="A11" s="15"/>
      <c r="B11" s="16" t="s">
        <v>292</v>
      </c>
      <c r="C11" s="17" t="s">
        <v>293</v>
      </c>
      <c r="D11" s="18" t="s">
        <v>14</v>
      </c>
      <c r="E11" s="19">
        <v>999</v>
      </c>
      <c r="F11" s="20">
        <v>89</v>
      </c>
      <c r="G11" s="21">
        <f t="shared" si="0"/>
        <v>0</v>
      </c>
    </row>
    <row r="12" spans="1:7" ht="28.8" x14ac:dyDescent="0.3">
      <c r="A12" s="15"/>
      <c r="B12" s="16" t="s">
        <v>15</v>
      </c>
      <c r="C12" s="17" t="s">
        <v>318</v>
      </c>
      <c r="D12" s="18" t="s">
        <v>14</v>
      </c>
      <c r="E12" s="19">
        <v>1699</v>
      </c>
      <c r="F12" s="20">
        <v>99</v>
      </c>
      <c r="G12" s="21">
        <f t="shared" si="0"/>
        <v>0</v>
      </c>
    </row>
    <row r="13" spans="1:7" ht="28.8" x14ac:dyDescent="0.3">
      <c r="A13" s="15"/>
      <c r="B13" s="16" t="s">
        <v>16</v>
      </c>
      <c r="C13" s="17" t="s">
        <v>319</v>
      </c>
      <c r="D13" s="18" t="s">
        <v>14</v>
      </c>
      <c r="E13" s="19">
        <v>2399</v>
      </c>
      <c r="F13" s="20">
        <v>149</v>
      </c>
      <c r="G13" s="21">
        <f t="shared" si="0"/>
        <v>0</v>
      </c>
    </row>
    <row r="14" spans="1:7" ht="28.8" x14ac:dyDescent="0.3">
      <c r="A14" s="15"/>
      <c r="B14" s="16" t="s">
        <v>17</v>
      </c>
      <c r="C14" s="17" t="s">
        <v>320</v>
      </c>
      <c r="D14" s="18" t="s">
        <v>14</v>
      </c>
      <c r="E14" s="19">
        <v>2599</v>
      </c>
      <c r="F14" s="20">
        <v>169</v>
      </c>
      <c r="G14" s="21">
        <f t="shared" si="0"/>
        <v>0</v>
      </c>
    </row>
    <row r="15" spans="1:7" ht="28.8" x14ac:dyDescent="0.3">
      <c r="A15" s="15"/>
      <c r="B15" s="16" t="s">
        <v>18</v>
      </c>
      <c r="C15" s="17" t="s">
        <v>321</v>
      </c>
      <c r="D15" s="18" t="s">
        <v>14</v>
      </c>
      <c r="E15" s="19">
        <v>2799</v>
      </c>
      <c r="F15" s="20">
        <v>189</v>
      </c>
      <c r="G15" s="21">
        <f t="shared" si="0"/>
        <v>0</v>
      </c>
    </row>
    <row r="16" spans="1:7" ht="16.5" hidden="1" customHeight="1" x14ac:dyDescent="0.3">
      <c r="A16" s="112" t="s">
        <v>12</v>
      </c>
      <c r="B16" s="113"/>
      <c r="C16" s="113"/>
      <c r="D16" s="113"/>
      <c r="E16" s="113"/>
      <c r="F16" s="113"/>
      <c r="G16" s="114"/>
    </row>
    <row r="17" spans="1:7" ht="28.8" hidden="1" x14ac:dyDescent="0.3">
      <c r="A17" s="15"/>
      <c r="B17" s="16" t="s">
        <v>19</v>
      </c>
      <c r="C17" s="17" t="s">
        <v>20</v>
      </c>
      <c r="D17" s="18" t="s">
        <v>14</v>
      </c>
      <c r="E17" s="19">
        <v>1099</v>
      </c>
      <c r="F17" s="20">
        <v>59</v>
      </c>
      <c r="G17" s="21">
        <f t="shared" ref="G17:G24" si="1">A17*SUM(E17:F17)</f>
        <v>0</v>
      </c>
    </row>
    <row r="18" spans="1:7" ht="42" hidden="1" customHeight="1" x14ac:dyDescent="0.3">
      <c r="A18" s="15"/>
      <c r="B18" s="16" t="s">
        <v>21</v>
      </c>
      <c r="C18" s="17" t="s">
        <v>22</v>
      </c>
      <c r="D18" s="18" t="s">
        <v>14</v>
      </c>
      <c r="E18" s="19">
        <v>1099</v>
      </c>
      <c r="F18" s="20">
        <v>69</v>
      </c>
      <c r="G18" s="21">
        <f t="shared" si="1"/>
        <v>0</v>
      </c>
    </row>
    <row r="19" spans="1:7" ht="28.8" hidden="1" x14ac:dyDescent="0.3">
      <c r="A19" s="15"/>
      <c r="B19" s="16" t="s">
        <v>23</v>
      </c>
      <c r="C19" s="17" t="s">
        <v>24</v>
      </c>
      <c r="D19" s="18" t="s">
        <v>14</v>
      </c>
      <c r="E19" s="19">
        <v>1899</v>
      </c>
      <c r="F19" s="20">
        <v>129</v>
      </c>
      <c r="G19" s="21">
        <f t="shared" si="1"/>
        <v>0</v>
      </c>
    </row>
    <row r="20" spans="1:7" ht="28.8" hidden="1" x14ac:dyDescent="0.3">
      <c r="A20" s="15"/>
      <c r="B20" s="16" t="s">
        <v>25</v>
      </c>
      <c r="C20" s="17" t="s">
        <v>26</v>
      </c>
      <c r="D20" s="18" t="s">
        <v>14</v>
      </c>
      <c r="E20" s="19">
        <v>2099</v>
      </c>
      <c r="F20" s="20">
        <v>129</v>
      </c>
      <c r="G20" s="21">
        <f t="shared" si="1"/>
        <v>0</v>
      </c>
    </row>
    <row r="21" spans="1:7" ht="28.8" hidden="1" x14ac:dyDescent="0.3">
      <c r="A21" s="15"/>
      <c r="B21" s="16" t="s">
        <v>27</v>
      </c>
      <c r="C21" s="17" t="s">
        <v>28</v>
      </c>
      <c r="D21" s="18" t="s">
        <v>14</v>
      </c>
      <c r="E21" s="19">
        <v>2199</v>
      </c>
      <c r="F21" s="20">
        <v>139</v>
      </c>
      <c r="G21" s="21">
        <f t="shared" si="1"/>
        <v>0</v>
      </c>
    </row>
    <row r="22" spans="1:7" ht="28.8" hidden="1" x14ac:dyDescent="0.3">
      <c r="A22" s="15"/>
      <c r="B22" s="16" t="s">
        <v>29</v>
      </c>
      <c r="C22" s="17" t="s">
        <v>30</v>
      </c>
      <c r="D22" s="18" t="s">
        <v>14</v>
      </c>
      <c r="E22" s="19">
        <v>2099</v>
      </c>
      <c r="F22" s="20">
        <v>189</v>
      </c>
      <c r="G22" s="21">
        <f t="shared" si="1"/>
        <v>0</v>
      </c>
    </row>
    <row r="23" spans="1:7" ht="28.8" hidden="1" x14ac:dyDescent="0.3">
      <c r="A23" s="15"/>
      <c r="B23" s="16" t="s">
        <v>31</v>
      </c>
      <c r="C23" s="17" t="s">
        <v>32</v>
      </c>
      <c r="D23" s="18" t="s">
        <v>14</v>
      </c>
      <c r="E23" s="19">
        <v>2299</v>
      </c>
      <c r="F23" s="20">
        <v>189</v>
      </c>
      <c r="G23" s="21">
        <f t="shared" si="1"/>
        <v>0</v>
      </c>
    </row>
    <row r="24" spans="1:7" ht="28.8" hidden="1" x14ac:dyDescent="0.3">
      <c r="A24" s="15"/>
      <c r="B24" s="16" t="s">
        <v>33</v>
      </c>
      <c r="C24" s="17" t="s">
        <v>34</v>
      </c>
      <c r="D24" s="18" t="s">
        <v>14</v>
      </c>
      <c r="E24" s="19">
        <v>2549</v>
      </c>
      <c r="F24" s="20">
        <v>199</v>
      </c>
      <c r="G24" s="21">
        <f t="shared" si="1"/>
        <v>0</v>
      </c>
    </row>
    <row r="25" spans="1:7" ht="16.5" customHeight="1" x14ac:dyDescent="0.3">
      <c r="A25" s="112" t="s">
        <v>35</v>
      </c>
      <c r="B25" s="113"/>
      <c r="C25" s="113"/>
      <c r="D25" s="113"/>
      <c r="E25" s="113"/>
      <c r="F25" s="113"/>
      <c r="G25" s="114"/>
    </row>
    <row r="26" spans="1:7" x14ac:dyDescent="0.3">
      <c r="A26" s="15"/>
      <c r="B26" s="22" t="s">
        <v>36</v>
      </c>
      <c r="C26" s="17">
        <v>92010.04</v>
      </c>
      <c r="D26" s="18"/>
      <c r="E26" s="19">
        <v>525</v>
      </c>
      <c r="F26" s="19">
        <v>75</v>
      </c>
      <c r="G26" s="21">
        <f t="shared" ref="G26:G34" si="2">A26*SUM(E26:F26)</f>
        <v>0</v>
      </c>
    </row>
    <row r="27" spans="1:7" x14ac:dyDescent="0.3">
      <c r="A27" s="15"/>
      <c r="B27" s="22" t="s">
        <v>37</v>
      </c>
      <c r="C27" s="17">
        <v>92007.039999999994</v>
      </c>
      <c r="D27" s="18"/>
      <c r="E27" s="19">
        <v>525</v>
      </c>
      <c r="F27" s="19">
        <v>75</v>
      </c>
      <c r="G27" s="21">
        <f t="shared" si="2"/>
        <v>0</v>
      </c>
    </row>
    <row r="28" spans="1:7" x14ac:dyDescent="0.3">
      <c r="A28" s="15"/>
      <c r="B28" s="22" t="s">
        <v>38</v>
      </c>
      <c r="C28" s="17">
        <v>92005.04</v>
      </c>
      <c r="D28" s="18"/>
      <c r="E28" s="19">
        <v>775</v>
      </c>
      <c r="F28" s="19">
        <v>75</v>
      </c>
      <c r="G28" s="21">
        <f t="shared" si="2"/>
        <v>0</v>
      </c>
    </row>
    <row r="29" spans="1:7" x14ac:dyDescent="0.3">
      <c r="A29" s="15"/>
      <c r="B29" s="22" t="s">
        <v>39</v>
      </c>
      <c r="C29" s="17">
        <v>92001.04</v>
      </c>
      <c r="D29" s="18"/>
      <c r="E29" s="19">
        <v>775</v>
      </c>
      <c r="F29" s="19">
        <v>75</v>
      </c>
      <c r="G29" s="21">
        <f t="shared" si="2"/>
        <v>0</v>
      </c>
    </row>
    <row r="30" spans="1:7" hidden="1" x14ac:dyDescent="0.3">
      <c r="A30" s="15"/>
      <c r="B30" s="22" t="s">
        <v>40</v>
      </c>
      <c r="C30" s="17">
        <v>92003.04</v>
      </c>
      <c r="D30" s="18"/>
      <c r="E30" s="19">
        <v>999</v>
      </c>
      <c r="F30" s="19">
        <v>75</v>
      </c>
      <c r="G30" s="21">
        <f t="shared" si="2"/>
        <v>0</v>
      </c>
    </row>
    <row r="31" spans="1:7" hidden="1" x14ac:dyDescent="0.3">
      <c r="A31" s="15"/>
      <c r="B31" s="22" t="s">
        <v>41</v>
      </c>
      <c r="C31" s="17">
        <v>92064.04</v>
      </c>
      <c r="D31" s="18"/>
      <c r="E31" s="19">
        <v>1349</v>
      </c>
      <c r="F31" s="19">
        <v>125</v>
      </c>
      <c r="G31" s="21">
        <f t="shared" si="2"/>
        <v>0</v>
      </c>
    </row>
    <row r="32" spans="1:7" ht="43.2" x14ac:dyDescent="0.3">
      <c r="A32" s="15">
        <v>1</v>
      </c>
      <c r="B32" s="22" t="s">
        <v>42</v>
      </c>
      <c r="C32" s="17" t="s">
        <v>43</v>
      </c>
      <c r="D32" s="18" t="s">
        <v>306</v>
      </c>
      <c r="E32" s="19">
        <v>999</v>
      </c>
      <c r="F32" s="19">
        <v>75</v>
      </c>
      <c r="G32" s="21">
        <f t="shared" si="2"/>
        <v>1074</v>
      </c>
    </row>
    <row r="33" spans="1:10" x14ac:dyDescent="0.3">
      <c r="A33" s="15"/>
      <c r="B33" s="23" t="s">
        <v>44</v>
      </c>
      <c r="C33" s="24" t="s">
        <v>45</v>
      </c>
      <c r="D33" s="25"/>
      <c r="E33" s="19">
        <v>375</v>
      </c>
      <c r="F33" s="19">
        <v>75</v>
      </c>
      <c r="G33" s="26">
        <f t="shared" si="2"/>
        <v>0</v>
      </c>
    </row>
    <row r="34" spans="1:10" x14ac:dyDescent="0.3">
      <c r="A34" s="15"/>
      <c r="B34" s="27" t="s">
        <v>46</v>
      </c>
      <c r="C34" s="28"/>
      <c r="D34" s="29"/>
      <c r="E34" s="30"/>
      <c r="F34" s="30"/>
      <c r="G34" s="31">
        <f t="shared" si="2"/>
        <v>0</v>
      </c>
    </row>
    <row r="35" spans="1:10" ht="16.5" customHeight="1" x14ac:dyDescent="0.3">
      <c r="A35" s="112" t="s">
        <v>47</v>
      </c>
      <c r="B35" s="113"/>
      <c r="C35" s="113"/>
      <c r="D35" s="113"/>
      <c r="E35" s="113"/>
      <c r="F35" s="113"/>
      <c r="G35" s="114"/>
    </row>
    <row r="36" spans="1:10" x14ac:dyDescent="0.3">
      <c r="A36" s="32"/>
      <c r="B36" s="33" t="s">
        <v>48</v>
      </c>
      <c r="C36" s="24">
        <v>94015.01</v>
      </c>
      <c r="D36" s="34"/>
      <c r="E36" s="19">
        <v>69.95</v>
      </c>
      <c r="F36" s="19">
        <v>0</v>
      </c>
      <c r="G36" s="26">
        <f t="shared" ref="G36:G52" si="3">A36*SUM(E36:F36)</f>
        <v>0</v>
      </c>
    </row>
    <row r="37" spans="1:10" x14ac:dyDescent="0.3">
      <c r="A37" s="32"/>
      <c r="B37" s="33" t="s">
        <v>49</v>
      </c>
      <c r="C37" s="24">
        <v>92019.02</v>
      </c>
      <c r="D37" s="34"/>
      <c r="E37" s="19">
        <v>184.95</v>
      </c>
      <c r="F37" s="19">
        <v>0</v>
      </c>
      <c r="G37" s="26">
        <f t="shared" si="3"/>
        <v>0</v>
      </c>
    </row>
    <row r="38" spans="1:10" x14ac:dyDescent="0.3">
      <c r="A38" s="32"/>
      <c r="B38" s="33" t="s">
        <v>50</v>
      </c>
      <c r="C38" s="24">
        <v>90040.01</v>
      </c>
      <c r="D38" s="25"/>
      <c r="E38" s="19">
        <v>59.95</v>
      </c>
      <c r="F38" s="19">
        <v>20</v>
      </c>
      <c r="G38" s="26">
        <f t="shared" si="3"/>
        <v>0</v>
      </c>
    </row>
    <row r="39" spans="1:10" x14ac:dyDescent="0.3">
      <c r="A39" s="15"/>
      <c r="B39" s="33" t="s">
        <v>51</v>
      </c>
      <c r="C39" s="24">
        <v>90040.01</v>
      </c>
      <c r="D39" s="25"/>
      <c r="E39" s="19">
        <v>79.95</v>
      </c>
      <c r="F39" s="19">
        <v>20</v>
      </c>
      <c r="G39" s="26">
        <f t="shared" si="3"/>
        <v>0</v>
      </c>
    </row>
    <row r="40" spans="1:10" x14ac:dyDescent="0.3">
      <c r="A40" s="15"/>
      <c r="B40" s="33" t="s">
        <v>52</v>
      </c>
      <c r="C40" s="24">
        <v>90040.01</v>
      </c>
      <c r="D40" s="25"/>
      <c r="E40" s="19">
        <v>99.95</v>
      </c>
      <c r="F40" s="19">
        <v>20</v>
      </c>
      <c r="G40" s="26">
        <f t="shared" si="3"/>
        <v>0</v>
      </c>
    </row>
    <row r="41" spans="1:10" x14ac:dyDescent="0.3">
      <c r="A41" s="15"/>
      <c r="B41" s="33" t="s">
        <v>53</v>
      </c>
      <c r="C41" s="24">
        <v>90040.01</v>
      </c>
      <c r="D41" s="25"/>
      <c r="E41" s="19">
        <v>99.95</v>
      </c>
      <c r="F41" s="19">
        <v>75</v>
      </c>
      <c r="G41" s="26">
        <f t="shared" si="3"/>
        <v>0</v>
      </c>
    </row>
    <row r="42" spans="1:10" x14ac:dyDescent="0.3">
      <c r="A42" s="15"/>
      <c r="B42" s="33" t="s">
        <v>54</v>
      </c>
      <c r="C42" s="24">
        <v>90040.01</v>
      </c>
      <c r="D42" s="25"/>
      <c r="E42" s="19">
        <v>99.95</v>
      </c>
      <c r="F42" s="19">
        <v>175</v>
      </c>
      <c r="G42" s="26">
        <f t="shared" si="3"/>
        <v>0</v>
      </c>
    </row>
    <row r="43" spans="1:10" x14ac:dyDescent="0.3">
      <c r="A43" s="15"/>
      <c r="B43" s="33" t="s">
        <v>55</v>
      </c>
      <c r="C43" s="24">
        <v>90003.02</v>
      </c>
      <c r="D43" s="25"/>
      <c r="E43" s="19">
        <v>99.95</v>
      </c>
      <c r="F43" s="19">
        <v>15</v>
      </c>
      <c r="G43" s="26">
        <f>A43*SUM(E43:F43)</f>
        <v>0</v>
      </c>
    </row>
    <row r="44" spans="1:10" x14ac:dyDescent="0.3">
      <c r="A44" s="15"/>
      <c r="B44" s="84" t="s">
        <v>211</v>
      </c>
      <c r="C44" s="34">
        <v>91041.02</v>
      </c>
      <c r="D44" s="25"/>
      <c r="E44" s="19">
        <v>99.95</v>
      </c>
      <c r="F44" s="19">
        <v>0</v>
      </c>
      <c r="G44" s="26">
        <f t="shared" si="3"/>
        <v>0</v>
      </c>
      <c r="J44" s="83">
        <f t="shared" ref="J44:J46" si="4">+A44*F44</f>
        <v>0</v>
      </c>
    </row>
    <row r="45" spans="1:10" x14ac:dyDescent="0.3">
      <c r="A45" s="15"/>
      <c r="B45" s="84" t="s">
        <v>212</v>
      </c>
      <c r="C45" s="34">
        <v>91042.02</v>
      </c>
      <c r="D45" s="25"/>
      <c r="E45" s="19">
        <v>119.95</v>
      </c>
      <c r="F45" s="19">
        <v>0</v>
      </c>
      <c r="G45" s="26">
        <f t="shared" si="3"/>
        <v>0</v>
      </c>
      <c r="J45" s="83">
        <f t="shared" si="4"/>
        <v>0</v>
      </c>
    </row>
    <row r="46" spans="1:10" x14ac:dyDescent="0.3">
      <c r="A46" s="15"/>
      <c r="B46" s="84" t="s">
        <v>213</v>
      </c>
      <c r="C46" s="34"/>
      <c r="D46" s="25"/>
      <c r="E46" s="19">
        <v>10</v>
      </c>
      <c r="F46" s="19">
        <v>0</v>
      </c>
      <c r="G46" s="26">
        <f t="shared" si="3"/>
        <v>0</v>
      </c>
      <c r="J46" s="83">
        <f t="shared" si="4"/>
        <v>0</v>
      </c>
    </row>
    <row r="47" spans="1:10" x14ac:dyDescent="0.3">
      <c r="A47" s="15"/>
      <c r="B47" s="33" t="s">
        <v>57</v>
      </c>
      <c r="C47" s="24">
        <v>90008.02</v>
      </c>
      <c r="D47" s="25"/>
      <c r="E47" s="19">
        <v>104.95</v>
      </c>
      <c r="F47" s="19">
        <v>15</v>
      </c>
      <c r="G47" s="26">
        <f t="shared" si="3"/>
        <v>0</v>
      </c>
    </row>
    <row r="48" spans="1:10" x14ac:dyDescent="0.3">
      <c r="A48" s="15"/>
      <c r="B48" s="33" t="s">
        <v>58</v>
      </c>
      <c r="C48" s="24">
        <v>90005.02</v>
      </c>
      <c r="D48" s="25"/>
      <c r="E48" s="19">
        <v>159.94999999999999</v>
      </c>
      <c r="F48" s="19"/>
      <c r="G48" s="26">
        <f t="shared" si="3"/>
        <v>0</v>
      </c>
    </row>
    <row r="49" spans="1:10" x14ac:dyDescent="0.3">
      <c r="A49" s="15"/>
      <c r="B49" s="33" t="s">
        <v>59</v>
      </c>
      <c r="C49" s="24">
        <v>90001.03</v>
      </c>
      <c r="D49" s="25"/>
      <c r="E49" s="19">
        <v>169.95</v>
      </c>
      <c r="F49" s="19">
        <v>15</v>
      </c>
      <c r="G49" s="26">
        <f t="shared" si="3"/>
        <v>0</v>
      </c>
    </row>
    <row r="50" spans="1:10" x14ac:dyDescent="0.3">
      <c r="A50" s="32"/>
      <c r="B50" s="33" t="s">
        <v>60</v>
      </c>
      <c r="C50" s="24">
        <v>94033.01</v>
      </c>
      <c r="D50" s="34"/>
      <c r="E50" s="19">
        <v>119.95</v>
      </c>
      <c r="F50" s="19">
        <v>0</v>
      </c>
      <c r="G50" s="26">
        <f t="shared" si="3"/>
        <v>0</v>
      </c>
    </row>
    <row r="51" spans="1:10" x14ac:dyDescent="0.3">
      <c r="A51" s="32"/>
      <c r="B51" s="33" t="s">
        <v>61</v>
      </c>
      <c r="C51" s="24">
        <v>94031.01</v>
      </c>
      <c r="D51" s="34"/>
      <c r="E51" s="19">
        <v>119.95</v>
      </c>
      <c r="F51" s="19">
        <v>15</v>
      </c>
      <c r="G51" s="26">
        <f t="shared" si="3"/>
        <v>0</v>
      </c>
    </row>
    <row r="52" spans="1:10" x14ac:dyDescent="0.3">
      <c r="A52" s="32"/>
      <c r="B52" s="33" t="s">
        <v>62</v>
      </c>
      <c r="C52" s="24">
        <v>94026.02</v>
      </c>
      <c r="D52" s="34"/>
      <c r="E52" s="19">
        <v>149.94999999999999</v>
      </c>
      <c r="F52" s="19">
        <v>15</v>
      </c>
      <c r="G52" s="26">
        <f t="shared" si="3"/>
        <v>0</v>
      </c>
    </row>
    <row r="53" spans="1:10" ht="16.5" customHeight="1" x14ac:dyDescent="0.3">
      <c r="A53" s="112" t="s">
        <v>63</v>
      </c>
      <c r="B53" s="113"/>
      <c r="C53" s="113"/>
      <c r="D53" s="113"/>
      <c r="E53" s="113"/>
      <c r="F53" s="113"/>
      <c r="G53" s="114"/>
    </row>
    <row r="54" spans="1:10" x14ac:dyDescent="0.3">
      <c r="A54" s="15"/>
      <c r="B54" s="36" t="s">
        <v>64</v>
      </c>
      <c r="C54" s="37" t="s">
        <v>65</v>
      </c>
      <c r="D54" s="38"/>
      <c r="E54" s="39">
        <v>134.94999999999999</v>
      </c>
      <c r="F54" s="39">
        <v>15</v>
      </c>
      <c r="G54" s="40">
        <f t="shared" ref="G54:G65" si="5">A54*SUM(E54:F54)</f>
        <v>0</v>
      </c>
    </row>
    <row r="55" spans="1:10" x14ac:dyDescent="0.3">
      <c r="A55" s="15"/>
      <c r="B55" s="33" t="s">
        <v>66</v>
      </c>
      <c r="C55" s="24">
        <v>93020.02</v>
      </c>
      <c r="D55" s="25" t="s">
        <v>307</v>
      </c>
      <c r="E55" s="19">
        <v>94.95</v>
      </c>
      <c r="F55" s="19">
        <v>15</v>
      </c>
      <c r="G55" s="26">
        <f t="shared" si="5"/>
        <v>0</v>
      </c>
    </row>
    <row r="56" spans="1:10" x14ac:dyDescent="0.3">
      <c r="A56" s="15"/>
      <c r="B56" s="36" t="s">
        <v>67</v>
      </c>
      <c r="C56" s="37">
        <v>93022.02</v>
      </c>
      <c r="D56" s="38"/>
      <c r="E56" s="39">
        <v>124.95</v>
      </c>
      <c r="F56" s="39">
        <v>0</v>
      </c>
      <c r="G56" s="40">
        <f t="shared" si="5"/>
        <v>0</v>
      </c>
    </row>
    <row r="57" spans="1:10" x14ac:dyDescent="0.3">
      <c r="A57" s="32"/>
      <c r="B57" s="36" t="s">
        <v>68</v>
      </c>
      <c r="C57" s="37">
        <v>93025.02</v>
      </c>
      <c r="D57" s="38"/>
      <c r="E57" s="39">
        <v>124.95</v>
      </c>
      <c r="F57" s="39">
        <v>0</v>
      </c>
      <c r="G57" s="40">
        <f t="shared" si="5"/>
        <v>0</v>
      </c>
    </row>
    <row r="58" spans="1:10" x14ac:dyDescent="0.3">
      <c r="A58" s="32"/>
      <c r="B58" s="82" t="s">
        <v>303</v>
      </c>
      <c r="C58" s="34">
        <v>93043.03</v>
      </c>
      <c r="D58" s="25" t="s">
        <v>216</v>
      </c>
      <c r="E58" s="19">
        <v>289.95</v>
      </c>
      <c r="F58" s="19">
        <v>0</v>
      </c>
      <c r="G58" s="26">
        <f t="shared" si="5"/>
        <v>0</v>
      </c>
    </row>
    <row r="59" spans="1:10" x14ac:dyDescent="0.3">
      <c r="A59" s="15"/>
      <c r="B59" s="41" t="s">
        <v>70</v>
      </c>
      <c r="C59" s="24">
        <v>93041.03</v>
      </c>
      <c r="D59" s="25"/>
      <c r="E59" s="19">
        <v>249.95</v>
      </c>
      <c r="F59" s="19">
        <v>0</v>
      </c>
      <c r="G59" s="26">
        <f t="shared" si="5"/>
        <v>0</v>
      </c>
    </row>
    <row r="60" spans="1:10" x14ac:dyDescent="0.3">
      <c r="A60" s="15"/>
      <c r="B60" s="41" t="s">
        <v>71</v>
      </c>
      <c r="C60" s="24">
        <v>93041.03</v>
      </c>
      <c r="D60" s="25"/>
      <c r="E60" s="19">
        <v>279.95</v>
      </c>
      <c r="F60" s="19">
        <v>0</v>
      </c>
      <c r="G60" s="26">
        <f t="shared" si="5"/>
        <v>0</v>
      </c>
    </row>
    <row r="61" spans="1:10" x14ac:dyDescent="0.3">
      <c r="A61" s="15"/>
      <c r="B61" s="82" t="s">
        <v>201</v>
      </c>
      <c r="C61" s="34">
        <v>93010.03</v>
      </c>
      <c r="D61" s="25"/>
      <c r="E61" s="19">
        <v>144.94999999999999</v>
      </c>
      <c r="F61" s="19">
        <v>0</v>
      </c>
      <c r="G61" s="26">
        <f t="shared" si="5"/>
        <v>0</v>
      </c>
      <c r="J61" s="83"/>
    </row>
    <row r="62" spans="1:10" x14ac:dyDescent="0.3">
      <c r="A62" s="15"/>
      <c r="B62" s="82" t="s">
        <v>202</v>
      </c>
      <c r="C62" s="34">
        <v>93010.03</v>
      </c>
      <c r="D62" s="25"/>
      <c r="E62" s="19">
        <v>149.94999999999999</v>
      </c>
      <c r="F62" s="19">
        <v>20</v>
      </c>
      <c r="G62" s="26">
        <f t="shared" si="5"/>
        <v>0</v>
      </c>
      <c r="J62" s="83"/>
    </row>
    <row r="63" spans="1:10" x14ac:dyDescent="0.3">
      <c r="A63" s="15"/>
      <c r="B63" s="82" t="s">
        <v>203</v>
      </c>
      <c r="C63" s="34">
        <v>93010.03</v>
      </c>
      <c r="D63" s="25"/>
      <c r="E63" s="19">
        <v>154.94999999999999</v>
      </c>
      <c r="F63" s="19">
        <v>20</v>
      </c>
      <c r="G63" s="26">
        <f t="shared" si="5"/>
        <v>0</v>
      </c>
      <c r="J63" s="83"/>
    </row>
    <row r="64" spans="1:10" x14ac:dyDescent="0.3">
      <c r="A64" s="15">
        <v>1</v>
      </c>
      <c r="B64" s="42" t="s">
        <v>72</v>
      </c>
      <c r="C64" s="37">
        <v>91011.01</v>
      </c>
      <c r="D64" s="38"/>
      <c r="E64" s="39">
        <v>7.95</v>
      </c>
      <c r="F64" s="39">
        <v>0</v>
      </c>
      <c r="G64" s="40">
        <f t="shared" si="5"/>
        <v>7.95</v>
      </c>
    </row>
    <row r="65" spans="1:10" x14ac:dyDescent="0.3">
      <c r="A65" s="15"/>
      <c r="B65" s="41" t="s">
        <v>73</v>
      </c>
      <c r="C65" s="24">
        <v>91012.01</v>
      </c>
      <c r="D65" s="34"/>
      <c r="E65" s="19">
        <v>12.95</v>
      </c>
      <c r="F65" s="19">
        <v>0</v>
      </c>
      <c r="G65" s="26">
        <f t="shared" si="5"/>
        <v>0</v>
      </c>
    </row>
    <row r="66" spans="1:10" x14ac:dyDescent="0.3">
      <c r="A66" s="118" t="s">
        <v>74</v>
      </c>
      <c r="B66" s="119"/>
      <c r="C66" s="119"/>
      <c r="D66" s="119"/>
      <c r="E66" s="119"/>
      <c r="F66" s="119"/>
      <c r="G66" s="120"/>
    </row>
    <row r="67" spans="1:10" ht="18" hidden="1" customHeight="1" x14ac:dyDescent="0.3">
      <c r="A67" s="15"/>
      <c r="B67" s="33" t="s">
        <v>75</v>
      </c>
      <c r="C67" s="24">
        <v>77256.009999999995</v>
      </c>
      <c r="D67" s="18" t="s">
        <v>76</v>
      </c>
      <c r="E67" s="19">
        <v>69.95</v>
      </c>
      <c r="F67" s="19">
        <v>15</v>
      </c>
      <c r="G67" s="26">
        <f t="shared" ref="G67:G88" si="6">A67*SUM(E67:F67)</f>
        <v>0</v>
      </c>
    </row>
    <row r="68" spans="1:10" ht="18" hidden="1" customHeight="1" x14ac:dyDescent="0.3">
      <c r="A68" s="15"/>
      <c r="B68" s="33" t="s">
        <v>77</v>
      </c>
      <c r="C68" s="24">
        <v>77256.009999999995</v>
      </c>
      <c r="D68" s="18" t="s">
        <v>78</v>
      </c>
      <c r="E68" s="19">
        <v>99.95</v>
      </c>
      <c r="F68" s="19">
        <v>15</v>
      </c>
      <c r="G68" s="26">
        <f t="shared" si="6"/>
        <v>0</v>
      </c>
    </row>
    <row r="69" spans="1:10" ht="18" hidden="1" customHeight="1" x14ac:dyDescent="0.3">
      <c r="A69" s="15"/>
      <c r="B69" s="33" t="s">
        <v>299</v>
      </c>
      <c r="C69" s="24">
        <v>81300</v>
      </c>
      <c r="D69" s="18" t="s">
        <v>298</v>
      </c>
      <c r="E69" s="19">
        <v>79.959999999999994</v>
      </c>
      <c r="F69" s="19">
        <v>15</v>
      </c>
      <c r="G69" s="26">
        <f t="shared" si="6"/>
        <v>0</v>
      </c>
    </row>
    <row r="70" spans="1:10" ht="18" hidden="1" customHeight="1" x14ac:dyDescent="0.3">
      <c r="A70" s="15"/>
      <c r="B70" s="33" t="s">
        <v>79</v>
      </c>
      <c r="C70" s="24">
        <v>77256.009999999995</v>
      </c>
      <c r="D70" s="18" t="s">
        <v>80</v>
      </c>
      <c r="E70" s="19">
        <v>119.95</v>
      </c>
      <c r="F70" s="19">
        <v>15</v>
      </c>
      <c r="G70" s="26">
        <f t="shared" si="6"/>
        <v>0</v>
      </c>
    </row>
    <row r="71" spans="1:10" hidden="1" x14ac:dyDescent="0.3">
      <c r="A71" s="15"/>
      <c r="B71" s="33" t="s">
        <v>81</v>
      </c>
      <c r="C71" s="24"/>
      <c r="D71" s="18" t="s">
        <v>76</v>
      </c>
      <c r="E71" s="19">
        <f>129.95</f>
        <v>129.94999999999999</v>
      </c>
      <c r="F71" s="19">
        <v>15</v>
      </c>
      <c r="G71" s="26">
        <f t="shared" si="6"/>
        <v>0</v>
      </c>
    </row>
    <row r="72" spans="1:10" hidden="1" x14ac:dyDescent="0.3">
      <c r="A72" s="15"/>
      <c r="B72" s="33" t="s">
        <v>82</v>
      </c>
      <c r="C72" s="24"/>
      <c r="D72" s="18" t="s">
        <v>76</v>
      </c>
      <c r="E72" s="19">
        <v>139.94999999999999</v>
      </c>
      <c r="F72" s="19">
        <v>15</v>
      </c>
      <c r="G72" s="26">
        <f t="shared" si="6"/>
        <v>0</v>
      </c>
    </row>
    <row r="73" spans="1:10" x14ac:dyDescent="0.3">
      <c r="A73" s="15"/>
      <c r="B73" s="88" t="s">
        <v>97</v>
      </c>
      <c r="C73" s="89">
        <v>77276.009999999995</v>
      </c>
      <c r="D73" s="18" t="s">
        <v>98</v>
      </c>
      <c r="E73" s="19">
        <v>104.5</v>
      </c>
      <c r="F73" s="19">
        <v>15</v>
      </c>
      <c r="G73" s="21">
        <f>A73*SUM(E73:F73)</f>
        <v>0</v>
      </c>
      <c r="J73" s="83"/>
    </row>
    <row r="74" spans="1:10" x14ac:dyDescent="0.3">
      <c r="A74" s="15"/>
      <c r="B74" s="88" t="s">
        <v>99</v>
      </c>
      <c r="C74" s="34">
        <v>77276.009999999995</v>
      </c>
      <c r="D74" s="18" t="s">
        <v>98</v>
      </c>
      <c r="E74" s="19">
        <v>124.5</v>
      </c>
      <c r="F74" s="19">
        <v>15</v>
      </c>
      <c r="G74" s="26">
        <f>A74*SUM(E74:F74)</f>
        <v>0</v>
      </c>
      <c r="J74" s="83"/>
    </row>
    <row r="75" spans="1:10" x14ac:dyDescent="0.3">
      <c r="A75" s="15">
        <v>2</v>
      </c>
      <c r="B75" s="84" t="s">
        <v>220</v>
      </c>
      <c r="C75" s="34">
        <v>77321.009999999995</v>
      </c>
      <c r="D75" s="18" t="s">
        <v>93</v>
      </c>
      <c r="E75" s="19">
        <v>165.5</v>
      </c>
      <c r="F75" s="19">
        <v>0</v>
      </c>
      <c r="G75" s="26">
        <f>A75*SUM(E75:F75)</f>
        <v>331</v>
      </c>
      <c r="J75" s="83"/>
    </row>
    <row r="76" spans="1:10" ht="28.8" x14ac:dyDescent="0.3">
      <c r="A76" s="15"/>
      <c r="B76" s="33" t="s">
        <v>83</v>
      </c>
      <c r="C76" s="24">
        <v>77310.009999999995</v>
      </c>
      <c r="D76" s="18" t="s">
        <v>84</v>
      </c>
      <c r="E76" s="19">
        <v>179.95</v>
      </c>
      <c r="F76" s="19">
        <v>15</v>
      </c>
      <c r="G76" s="26">
        <f t="shared" si="6"/>
        <v>0</v>
      </c>
    </row>
    <row r="77" spans="1:10" ht="28.8" x14ac:dyDescent="0.3">
      <c r="A77" s="15"/>
      <c r="B77" s="33" t="s">
        <v>85</v>
      </c>
      <c r="C77" s="24">
        <v>77310.009999999995</v>
      </c>
      <c r="D77" s="18" t="s">
        <v>84</v>
      </c>
      <c r="E77" s="19">
        <v>202.95</v>
      </c>
      <c r="F77" s="19">
        <v>15</v>
      </c>
      <c r="G77" s="26">
        <f t="shared" si="6"/>
        <v>0</v>
      </c>
    </row>
    <row r="78" spans="1:10" ht="28.8" x14ac:dyDescent="0.3">
      <c r="A78" s="15"/>
      <c r="B78" s="33" t="s">
        <v>86</v>
      </c>
      <c r="C78" s="24">
        <v>77310.009999999995</v>
      </c>
      <c r="D78" s="18" t="s">
        <v>84</v>
      </c>
      <c r="E78" s="19">
        <v>219.95</v>
      </c>
      <c r="F78" s="19">
        <v>15</v>
      </c>
      <c r="G78" s="26">
        <f t="shared" si="6"/>
        <v>0</v>
      </c>
    </row>
    <row r="79" spans="1:10" x14ac:dyDescent="0.3">
      <c r="A79" s="15"/>
      <c r="B79" s="22" t="s">
        <v>87</v>
      </c>
      <c r="C79" s="17">
        <v>77312.009999999995</v>
      </c>
      <c r="D79" s="18" t="s">
        <v>88</v>
      </c>
      <c r="E79" s="19">
        <v>213.5</v>
      </c>
      <c r="F79" s="19">
        <v>15</v>
      </c>
      <c r="G79" s="21">
        <f t="shared" si="6"/>
        <v>0</v>
      </c>
    </row>
    <row r="80" spans="1:10" x14ac:dyDescent="0.3">
      <c r="A80" s="15"/>
      <c r="B80" s="22" t="s">
        <v>89</v>
      </c>
      <c r="C80" s="17">
        <v>77312.009999999995</v>
      </c>
      <c r="D80" s="18" t="s">
        <v>88</v>
      </c>
      <c r="E80" s="19">
        <v>236.5</v>
      </c>
      <c r="F80" s="19">
        <v>15</v>
      </c>
      <c r="G80" s="21">
        <f t="shared" si="6"/>
        <v>0</v>
      </c>
    </row>
    <row r="81" spans="1:10" x14ac:dyDescent="0.3">
      <c r="A81" s="15"/>
      <c r="B81" s="22" t="s">
        <v>90</v>
      </c>
      <c r="C81" s="17">
        <v>77315.009999999995</v>
      </c>
      <c r="D81" s="18" t="s">
        <v>88</v>
      </c>
      <c r="E81" s="19">
        <v>225.5</v>
      </c>
      <c r="F81" s="19">
        <v>15</v>
      </c>
      <c r="G81" s="21">
        <f t="shared" si="6"/>
        <v>0</v>
      </c>
    </row>
    <row r="82" spans="1:10" x14ac:dyDescent="0.3">
      <c r="A82" s="15"/>
      <c r="B82" s="22" t="s">
        <v>91</v>
      </c>
      <c r="C82" s="17">
        <v>77315.009999999995</v>
      </c>
      <c r="D82" s="18" t="s">
        <v>88</v>
      </c>
      <c r="E82" s="19">
        <v>248.5</v>
      </c>
      <c r="F82" s="19">
        <v>15</v>
      </c>
      <c r="G82" s="21">
        <f t="shared" si="6"/>
        <v>0</v>
      </c>
    </row>
    <row r="83" spans="1:10" x14ac:dyDescent="0.3">
      <c r="A83" s="15"/>
      <c r="B83" s="22" t="s">
        <v>92</v>
      </c>
      <c r="C83" s="43">
        <v>77208.009999999995</v>
      </c>
      <c r="D83" s="18" t="s">
        <v>93</v>
      </c>
      <c r="E83" s="19">
        <v>391.95</v>
      </c>
      <c r="F83" s="19">
        <v>85</v>
      </c>
      <c r="G83" s="21">
        <f t="shared" si="6"/>
        <v>0</v>
      </c>
    </row>
    <row r="84" spans="1:10" x14ac:dyDescent="0.3">
      <c r="A84" s="15"/>
      <c r="B84" s="22" t="s">
        <v>94</v>
      </c>
      <c r="C84" s="43">
        <v>77208.009999999995</v>
      </c>
      <c r="D84" s="18" t="s">
        <v>93</v>
      </c>
      <c r="E84" s="19">
        <v>411.95</v>
      </c>
      <c r="F84" s="19">
        <v>85</v>
      </c>
      <c r="G84" s="21">
        <f t="shared" si="6"/>
        <v>0</v>
      </c>
    </row>
    <row r="85" spans="1:10" x14ac:dyDescent="0.3">
      <c r="A85" s="15"/>
      <c r="B85" s="22" t="s">
        <v>95</v>
      </c>
      <c r="C85" s="43">
        <v>77208.009999999995</v>
      </c>
      <c r="D85" s="18" t="s">
        <v>93</v>
      </c>
      <c r="E85" s="19">
        <v>431.95</v>
      </c>
      <c r="F85" s="19">
        <v>85</v>
      </c>
      <c r="G85" s="21">
        <f t="shared" si="6"/>
        <v>0</v>
      </c>
    </row>
    <row r="86" spans="1:10" x14ac:dyDescent="0.3">
      <c r="A86" s="15"/>
      <c r="B86" s="22" t="s">
        <v>96</v>
      </c>
      <c r="C86" s="43">
        <v>77208.009999999995</v>
      </c>
      <c r="D86" s="18" t="s">
        <v>93</v>
      </c>
      <c r="E86" s="19">
        <v>461.95</v>
      </c>
      <c r="F86" s="19">
        <v>85</v>
      </c>
      <c r="G86" s="21">
        <f t="shared" si="6"/>
        <v>0</v>
      </c>
    </row>
    <row r="87" spans="1:10" hidden="1" x14ac:dyDescent="0.3">
      <c r="A87" s="15"/>
      <c r="B87" s="22" t="s">
        <v>97</v>
      </c>
      <c r="C87" s="43">
        <v>77276.009999999995</v>
      </c>
      <c r="D87" s="18" t="s">
        <v>98</v>
      </c>
      <c r="E87" s="19">
        <v>74.95</v>
      </c>
      <c r="F87" s="19">
        <v>12</v>
      </c>
      <c r="G87" s="21">
        <f t="shared" si="6"/>
        <v>0</v>
      </c>
    </row>
    <row r="88" spans="1:10" hidden="1" x14ac:dyDescent="0.3">
      <c r="A88" s="15"/>
      <c r="B88" s="22" t="s">
        <v>99</v>
      </c>
      <c r="C88" s="43">
        <v>77276.009999999995</v>
      </c>
      <c r="D88" s="18" t="s">
        <v>98</v>
      </c>
      <c r="E88" s="19">
        <v>94.95</v>
      </c>
      <c r="F88" s="19">
        <v>12</v>
      </c>
      <c r="G88" s="21">
        <f t="shared" si="6"/>
        <v>0</v>
      </c>
    </row>
    <row r="89" spans="1:10" x14ac:dyDescent="0.3">
      <c r="A89" s="44"/>
      <c r="B89" s="45"/>
      <c r="C89" s="46"/>
      <c r="D89" s="47"/>
      <c r="E89" s="48"/>
      <c r="F89" s="48"/>
      <c r="G89" s="49"/>
    </row>
    <row r="90" spans="1:10" x14ac:dyDescent="0.3">
      <c r="A90" s="118" t="s">
        <v>100</v>
      </c>
      <c r="B90" s="119"/>
      <c r="C90" s="119"/>
      <c r="D90" s="119"/>
      <c r="E90" s="119"/>
      <c r="F90" s="119"/>
      <c r="G90" s="120"/>
    </row>
    <row r="91" spans="1:10" x14ac:dyDescent="0.3">
      <c r="A91" s="15">
        <v>2</v>
      </c>
      <c r="B91" s="86" t="s">
        <v>221</v>
      </c>
      <c r="C91" s="51">
        <v>77322.009999999995</v>
      </c>
      <c r="D91" s="38" t="s">
        <v>93</v>
      </c>
      <c r="E91" s="39">
        <v>64</v>
      </c>
      <c r="F91" s="39">
        <v>0</v>
      </c>
      <c r="G91" s="40">
        <f>A91*SUM(E91:F91)</f>
        <v>128</v>
      </c>
      <c r="J91" s="83"/>
    </row>
    <row r="92" spans="1:10" x14ac:dyDescent="0.3">
      <c r="A92" s="15"/>
      <c r="B92" s="93" t="s">
        <v>222</v>
      </c>
      <c r="C92" s="51">
        <v>77323.009999999995</v>
      </c>
      <c r="D92" s="38" t="s">
        <v>93</v>
      </c>
      <c r="E92" s="39">
        <v>64</v>
      </c>
      <c r="F92" s="39">
        <v>0</v>
      </c>
      <c r="G92" s="40">
        <f>A92*SUM(E92:F92)</f>
        <v>0</v>
      </c>
      <c r="J92" s="83"/>
    </row>
    <row r="93" spans="1:10" x14ac:dyDescent="0.3">
      <c r="A93" s="15"/>
      <c r="B93" s="22" t="s">
        <v>101</v>
      </c>
      <c r="C93" s="17">
        <v>75001.009999999995</v>
      </c>
      <c r="D93" s="18" t="s">
        <v>102</v>
      </c>
      <c r="E93" s="19">
        <v>64.95</v>
      </c>
      <c r="F93" s="19">
        <v>0</v>
      </c>
      <c r="G93" s="21">
        <f t="shared" ref="G93:G100" si="7">A93*SUM(E93:F93)</f>
        <v>0</v>
      </c>
    </row>
    <row r="94" spans="1:10" x14ac:dyDescent="0.3">
      <c r="A94" s="15"/>
      <c r="B94" s="22" t="s">
        <v>103</v>
      </c>
      <c r="C94" s="17">
        <v>77300.009999999995</v>
      </c>
      <c r="D94" s="18" t="s">
        <v>93</v>
      </c>
      <c r="E94" s="19">
        <v>95.95</v>
      </c>
      <c r="F94" s="19">
        <v>0</v>
      </c>
      <c r="G94" s="21">
        <f t="shared" si="7"/>
        <v>0</v>
      </c>
    </row>
    <row r="95" spans="1:10" x14ac:dyDescent="0.3">
      <c r="A95" s="15"/>
      <c r="B95" s="22" t="s">
        <v>104</v>
      </c>
      <c r="C95" s="17">
        <v>77302.009999999995</v>
      </c>
      <c r="D95" s="18" t="s">
        <v>93</v>
      </c>
      <c r="E95" s="39">
        <v>95.95</v>
      </c>
      <c r="F95" s="19">
        <v>0</v>
      </c>
      <c r="G95" s="21">
        <f t="shared" si="7"/>
        <v>0</v>
      </c>
    </row>
    <row r="96" spans="1:10" x14ac:dyDescent="0.3">
      <c r="A96" s="15"/>
      <c r="B96" s="50" t="s">
        <v>105</v>
      </c>
      <c r="C96" s="37">
        <v>77317.100000000006</v>
      </c>
      <c r="D96" s="38" t="s">
        <v>93</v>
      </c>
      <c r="E96" s="39">
        <v>87.95</v>
      </c>
      <c r="F96" s="39">
        <v>0</v>
      </c>
      <c r="G96" s="40">
        <f t="shared" si="7"/>
        <v>0</v>
      </c>
    </row>
    <row r="97" spans="1:10" x14ac:dyDescent="0.3">
      <c r="A97" s="15"/>
      <c r="B97" s="22" t="s">
        <v>106</v>
      </c>
      <c r="C97" s="17">
        <v>77301.02</v>
      </c>
      <c r="D97" s="18" t="s">
        <v>93</v>
      </c>
      <c r="E97" s="19">
        <v>164.95</v>
      </c>
      <c r="F97" s="19">
        <v>0</v>
      </c>
      <c r="G97" s="21">
        <f t="shared" si="7"/>
        <v>0</v>
      </c>
    </row>
    <row r="98" spans="1:10" x14ac:dyDescent="0.3">
      <c r="A98" s="15"/>
      <c r="B98" s="16" t="s">
        <v>107</v>
      </c>
      <c r="C98" s="17">
        <v>77281.009999999995</v>
      </c>
      <c r="D98" s="18" t="s">
        <v>93</v>
      </c>
      <c r="E98" s="19">
        <v>84.95</v>
      </c>
      <c r="F98" s="19">
        <v>0</v>
      </c>
      <c r="G98" s="21">
        <f t="shared" si="7"/>
        <v>0</v>
      </c>
    </row>
    <row r="99" spans="1:10" x14ac:dyDescent="0.3">
      <c r="A99" s="15"/>
      <c r="B99" s="16" t="s">
        <v>108</v>
      </c>
      <c r="C99" s="17">
        <v>77284.02</v>
      </c>
      <c r="D99" s="18" t="s">
        <v>93</v>
      </c>
      <c r="E99" s="19">
        <v>159.94999999999999</v>
      </c>
      <c r="F99" s="19">
        <v>0</v>
      </c>
      <c r="G99" s="21">
        <f t="shared" si="7"/>
        <v>0</v>
      </c>
    </row>
    <row r="100" spans="1:10" x14ac:dyDescent="0.3">
      <c r="A100" s="15"/>
      <c r="B100" s="22" t="s">
        <v>109</v>
      </c>
      <c r="C100" s="43">
        <v>77258.009999999995</v>
      </c>
      <c r="D100" s="18" t="s">
        <v>110</v>
      </c>
      <c r="E100" s="19">
        <v>49.95</v>
      </c>
      <c r="F100" s="19">
        <v>0</v>
      </c>
      <c r="G100" s="21">
        <f t="shared" si="7"/>
        <v>0</v>
      </c>
    </row>
    <row r="101" spans="1:10" x14ac:dyDescent="0.3">
      <c r="A101" s="118" t="s">
        <v>111</v>
      </c>
      <c r="B101" s="119"/>
      <c r="C101" s="119"/>
      <c r="D101" s="119"/>
      <c r="E101" s="119"/>
      <c r="F101" s="119"/>
      <c r="G101" s="120"/>
    </row>
    <row r="102" spans="1:10" x14ac:dyDescent="0.3">
      <c r="A102" s="15">
        <v>2</v>
      </c>
      <c r="B102" s="22" t="s">
        <v>242</v>
      </c>
      <c r="C102" s="17" t="s">
        <v>113</v>
      </c>
      <c r="D102" s="18" t="s">
        <v>323</v>
      </c>
      <c r="E102" s="19">
        <v>24.95</v>
      </c>
      <c r="F102" s="19">
        <v>0</v>
      </c>
      <c r="G102" s="21">
        <f t="shared" ref="G102:G118" si="8">A102*SUM(E102:F102)</f>
        <v>49.9</v>
      </c>
    </row>
    <row r="103" spans="1:10" x14ac:dyDescent="0.3">
      <c r="A103" s="15"/>
      <c r="B103" s="22" t="s">
        <v>114</v>
      </c>
      <c r="C103" s="17">
        <v>77406.009999999995</v>
      </c>
      <c r="D103" s="18" t="s">
        <v>93</v>
      </c>
      <c r="E103" s="19">
        <v>18.5</v>
      </c>
      <c r="F103" s="19">
        <v>0</v>
      </c>
      <c r="G103" s="21">
        <f t="shared" si="8"/>
        <v>0</v>
      </c>
    </row>
    <row r="104" spans="1:10" x14ac:dyDescent="0.3">
      <c r="A104" s="15"/>
      <c r="B104" s="22" t="s">
        <v>115</v>
      </c>
      <c r="C104" s="17">
        <v>77405.009999999995</v>
      </c>
      <c r="D104" s="18" t="s">
        <v>93</v>
      </c>
      <c r="E104" s="19">
        <v>6</v>
      </c>
      <c r="F104" s="19">
        <v>0</v>
      </c>
      <c r="G104" s="21">
        <f t="shared" si="8"/>
        <v>0</v>
      </c>
    </row>
    <row r="105" spans="1:10" x14ac:dyDescent="0.3">
      <c r="A105" s="32"/>
      <c r="B105" s="33" t="s">
        <v>116</v>
      </c>
      <c r="C105" s="24" t="s">
        <v>117</v>
      </c>
      <c r="D105" s="18" t="s">
        <v>93</v>
      </c>
      <c r="E105" s="19">
        <v>17.95</v>
      </c>
      <c r="F105" s="19">
        <v>0</v>
      </c>
      <c r="G105" s="26">
        <f t="shared" si="8"/>
        <v>0</v>
      </c>
    </row>
    <row r="106" spans="1:10" x14ac:dyDescent="0.3">
      <c r="A106" s="32"/>
      <c r="B106" s="33" t="s">
        <v>246</v>
      </c>
      <c r="C106" s="24">
        <v>77304.009999999995</v>
      </c>
      <c r="D106" s="18" t="s">
        <v>93</v>
      </c>
      <c r="E106" s="19">
        <v>109.95</v>
      </c>
      <c r="F106" s="19">
        <v>0</v>
      </c>
      <c r="G106" s="26">
        <f t="shared" si="8"/>
        <v>0</v>
      </c>
    </row>
    <row r="107" spans="1:10" x14ac:dyDescent="0.3">
      <c r="A107" s="32">
        <v>1</v>
      </c>
      <c r="B107" s="84" t="s">
        <v>322</v>
      </c>
      <c r="C107" s="34">
        <v>84023.01</v>
      </c>
      <c r="D107" s="25"/>
      <c r="E107" s="19">
        <f>37.95*2</f>
        <v>75.900000000000006</v>
      </c>
      <c r="F107" s="19">
        <v>0</v>
      </c>
      <c r="G107" s="26">
        <f t="shared" ref="G107" si="9">A107*SUM(E107:F107)</f>
        <v>75.900000000000006</v>
      </c>
      <c r="J107" s="83"/>
    </row>
    <row r="108" spans="1:10" hidden="1" x14ac:dyDescent="0.3">
      <c r="A108" s="32"/>
      <c r="B108" s="84" t="s">
        <v>224</v>
      </c>
      <c r="C108" s="34">
        <v>84023.01</v>
      </c>
      <c r="D108" s="25"/>
      <c r="E108" s="19">
        <v>37.950000000000003</v>
      </c>
      <c r="F108" s="19">
        <v>0</v>
      </c>
      <c r="G108" s="26">
        <f t="shared" si="8"/>
        <v>0</v>
      </c>
      <c r="J108" s="83"/>
    </row>
    <row r="109" spans="1:10" x14ac:dyDescent="0.3">
      <c r="A109" s="32"/>
      <c r="B109" s="33" t="s">
        <v>118</v>
      </c>
      <c r="C109" s="24">
        <v>77407.070000000007</v>
      </c>
      <c r="D109" s="25"/>
      <c r="E109" s="19">
        <f>57.95*2</f>
        <v>115.9</v>
      </c>
      <c r="F109" s="19">
        <v>0</v>
      </c>
      <c r="G109" s="26">
        <f t="shared" si="8"/>
        <v>0</v>
      </c>
    </row>
    <row r="110" spans="1:10" x14ac:dyDescent="0.3">
      <c r="A110" s="32"/>
      <c r="B110" s="33" t="s">
        <v>119</v>
      </c>
      <c r="C110" s="24">
        <v>77407.070000000007</v>
      </c>
      <c r="D110" s="25"/>
      <c r="E110" s="19">
        <f>52.95*2</f>
        <v>105.9</v>
      </c>
      <c r="F110" s="19">
        <v>0</v>
      </c>
      <c r="G110" s="26">
        <f t="shared" si="8"/>
        <v>0</v>
      </c>
    </row>
    <row r="111" spans="1:10" x14ac:dyDescent="0.3">
      <c r="A111" s="32"/>
      <c r="B111" s="33" t="s">
        <v>120</v>
      </c>
      <c r="C111" s="24">
        <v>77409.009999999995</v>
      </c>
      <c r="D111" s="25"/>
      <c r="E111" s="19">
        <f>71.95*2</f>
        <v>143.9</v>
      </c>
      <c r="F111" s="19">
        <v>0</v>
      </c>
      <c r="G111" s="26">
        <f t="shared" si="8"/>
        <v>0</v>
      </c>
    </row>
    <row r="112" spans="1:10" x14ac:dyDescent="0.3">
      <c r="A112" s="32"/>
      <c r="B112" s="36" t="s">
        <v>121</v>
      </c>
      <c r="C112" s="37" t="s">
        <v>122</v>
      </c>
      <c r="D112" s="38"/>
      <c r="E112" s="39">
        <v>6.95</v>
      </c>
      <c r="F112" s="39">
        <v>0</v>
      </c>
      <c r="G112" s="40">
        <f t="shared" si="8"/>
        <v>0</v>
      </c>
    </row>
    <row r="113" spans="1:7" x14ac:dyDescent="0.3">
      <c r="A113" s="32"/>
      <c r="B113" s="33" t="s">
        <v>123</v>
      </c>
      <c r="C113" s="24">
        <v>77400.009999999995</v>
      </c>
      <c r="D113" s="25"/>
      <c r="E113" s="19">
        <v>1.5</v>
      </c>
      <c r="F113" s="19">
        <v>0</v>
      </c>
      <c r="G113" s="26">
        <f t="shared" si="8"/>
        <v>0</v>
      </c>
    </row>
    <row r="114" spans="1:7" x14ac:dyDescent="0.3">
      <c r="A114" s="32"/>
      <c r="B114" s="33" t="s">
        <v>124</v>
      </c>
      <c r="C114" s="24">
        <v>77420.009999999995</v>
      </c>
      <c r="D114" s="25"/>
      <c r="E114" s="19">
        <v>49.95</v>
      </c>
      <c r="F114" s="19">
        <v>0</v>
      </c>
      <c r="G114" s="26">
        <f t="shared" si="8"/>
        <v>0</v>
      </c>
    </row>
    <row r="115" spans="1:7" x14ac:dyDescent="0.3">
      <c r="A115" s="32"/>
      <c r="B115" s="33" t="s">
        <v>125</v>
      </c>
      <c r="C115" s="24">
        <v>77420.009999999995</v>
      </c>
      <c r="D115" s="25"/>
      <c r="E115" s="19">
        <v>55.95</v>
      </c>
      <c r="F115" s="19">
        <v>0</v>
      </c>
      <c r="G115" s="26">
        <f t="shared" si="8"/>
        <v>0</v>
      </c>
    </row>
    <row r="116" spans="1:7" x14ac:dyDescent="0.3">
      <c r="A116" s="32"/>
      <c r="B116" s="33" t="s">
        <v>126</v>
      </c>
      <c r="C116" s="24">
        <v>77431.02</v>
      </c>
      <c r="D116" s="25"/>
      <c r="E116" s="19">
        <v>24.95</v>
      </c>
      <c r="F116" s="19">
        <v>0</v>
      </c>
      <c r="G116" s="26">
        <f t="shared" si="8"/>
        <v>0</v>
      </c>
    </row>
    <row r="117" spans="1:7" x14ac:dyDescent="0.3">
      <c r="A117" s="32"/>
      <c r="B117" s="33" t="s">
        <v>127</v>
      </c>
      <c r="C117" s="24">
        <v>77432.009999999995</v>
      </c>
      <c r="D117" s="25"/>
      <c r="E117" s="19">
        <v>24.95</v>
      </c>
      <c r="F117" s="19">
        <v>0</v>
      </c>
      <c r="G117" s="26">
        <f t="shared" si="8"/>
        <v>0</v>
      </c>
    </row>
    <row r="118" spans="1:7" x14ac:dyDescent="0.3">
      <c r="A118" s="15"/>
      <c r="B118" s="22"/>
      <c r="C118" s="17"/>
      <c r="D118" s="18"/>
      <c r="E118" s="19"/>
      <c r="F118" s="19"/>
      <c r="G118" s="21">
        <f t="shared" si="8"/>
        <v>0</v>
      </c>
    </row>
    <row r="119" spans="1:7" x14ac:dyDescent="0.3">
      <c r="A119" s="118" t="s">
        <v>128</v>
      </c>
      <c r="B119" s="119"/>
      <c r="C119" s="119"/>
      <c r="D119" s="119"/>
      <c r="E119" s="119"/>
      <c r="F119" s="119"/>
      <c r="G119" s="120"/>
    </row>
    <row r="120" spans="1:7" x14ac:dyDescent="0.3">
      <c r="A120" s="32"/>
      <c r="B120" s="36" t="s">
        <v>129</v>
      </c>
      <c r="C120" s="37" t="s">
        <v>130</v>
      </c>
      <c r="D120" s="51"/>
      <c r="E120" s="39">
        <v>279.95</v>
      </c>
      <c r="F120" s="39"/>
      <c r="G120" s="40">
        <f t="shared" ref="G120:G128" si="10">A120*SUM(E120:F120)</f>
        <v>0</v>
      </c>
    </row>
    <row r="121" spans="1:7" x14ac:dyDescent="0.3">
      <c r="A121" s="32"/>
      <c r="B121" s="36" t="s">
        <v>129</v>
      </c>
      <c r="C121" s="37" t="s">
        <v>308</v>
      </c>
      <c r="D121" s="51" t="s">
        <v>309</v>
      </c>
      <c r="E121" s="39">
        <v>289.95</v>
      </c>
      <c r="F121" s="39"/>
      <c r="G121" s="40">
        <f t="shared" si="10"/>
        <v>0</v>
      </c>
    </row>
    <row r="122" spans="1:7" x14ac:dyDescent="0.3">
      <c r="A122" s="32"/>
      <c r="B122" s="36" t="s">
        <v>131</v>
      </c>
      <c r="C122" s="37" t="s">
        <v>45</v>
      </c>
      <c r="D122" s="51" t="s">
        <v>206</v>
      </c>
      <c r="E122" s="39">
        <v>154.94999999999999</v>
      </c>
      <c r="F122" s="39"/>
      <c r="G122" s="40">
        <f t="shared" si="10"/>
        <v>0</v>
      </c>
    </row>
    <row r="123" spans="1:7" x14ac:dyDescent="0.3">
      <c r="A123" s="32"/>
      <c r="B123" s="36" t="s">
        <v>132</v>
      </c>
      <c r="C123" s="37"/>
      <c r="D123" s="51" t="s">
        <v>133</v>
      </c>
      <c r="E123" s="39">
        <v>6</v>
      </c>
      <c r="F123" s="39"/>
      <c r="G123" s="40">
        <f t="shared" si="10"/>
        <v>0</v>
      </c>
    </row>
    <row r="124" spans="1:7" x14ac:dyDescent="0.3">
      <c r="A124" s="32"/>
      <c r="B124" s="36" t="s">
        <v>134</v>
      </c>
      <c r="C124" s="37"/>
      <c r="D124" s="51" t="s">
        <v>93</v>
      </c>
      <c r="E124" s="39">
        <v>1.95</v>
      </c>
      <c r="F124" s="39"/>
      <c r="G124" s="40">
        <f t="shared" si="10"/>
        <v>0</v>
      </c>
    </row>
    <row r="125" spans="1:7" x14ac:dyDescent="0.3">
      <c r="A125" s="32"/>
      <c r="B125" s="36" t="s">
        <v>135</v>
      </c>
      <c r="C125" s="37" t="s">
        <v>136</v>
      </c>
      <c r="D125" s="51" t="s">
        <v>80</v>
      </c>
      <c r="E125" s="39">
        <v>0.45</v>
      </c>
      <c r="F125" s="39"/>
      <c r="G125" s="40">
        <f t="shared" si="10"/>
        <v>0</v>
      </c>
    </row>
    <row r="126" spans="1:7" x14ac:dyDescent="0.3">
      <c r="A126" s="32"/>
      <c r="B126" s="36" t="s">
        <v>137</v>
      </c>
      <c r="C126" s="37">
        <v>93102.02</v>
      </c>
      <c r="D126" s="51"/>
      <c r="E126" s="39">
        <v>179.95</v>
      </c>
      <c r="F126" s="39"/>
      <c r="G126" s="40">
        <f t="shared" si="10"/>
        <v>0</v>
      </c>
    </row>
    <row r="127" spans="1:7" x14ac:dyDescent="0.3">
      <c r="A127" s="32"/>
      <c r="B127" s="36" t="s">
        <v>138</v>
      </c>
      <c r="C127" s="37">
        <v>93117.01</v>
      </c>
      <c r="D127" s="51"/>
      <c r="E127" s="39">
        <v>204.95</v>
      </c>
      <c r="F127" s="39"/>
      <c r="G127" s="40">
        <f t="shared" si="10"/>
        <v>0</v>
      </c>
    </row>
    <row r="128" spans="1:7" x14ac:dyDescent="0.3">
      <c r="A128" s="32"/>
      <c r="B128" s="33"/>
      <c r="C128" s="24" t="s">
        <v>65</v>
      </c>
      <c r="D128" s="34"/>
      <c r="E128" s="19"/>
      <c r="F128" s="19"/>
      <c r="G128" s="26">
        <f t="shared" si="10"/>
        <v>0</v>
      </c>
    </row>
    <row r="129" spans="1:7" x14ac:dyDescent="0.3">
      <c r="A129" s="118" t="s">
        <v>139</v>
      </c>
      <c r="B129" s="119"/>
      <c r="C129" s="119"/>
      <c r="D129" s="119"/>
      <c r="E129" s="119"/>
      <c r="F129" s="119"/>
      <c r="G129" s="120"/>
    </row>
    <row r="130" spans="1:7" x14ac:dyDescent="0.3">
      <c r="A130" s="32"/>
      <c r="B130" s="33" t="s">
        <v>140</v>
      </c>
      <c r="C130" s="24">
        <v>55077.01</v>
      </c>
      <c r="D130" s="34" t="s">
        <v>141</v>
      </c>
      <c r="E130" s="19">
        <v>399.95</v>
      </c>
      <c r="F130" s="19">
        <v>40</v>
      </c>
      <c r="G130" s="26">
        <f t="shared" ref="G130:G138" si="11">A130*SUM(E130:F130)</f>
        <v>0</v>
      </c>
    </row>
    <row r="131" spans="1:7" x14ac:dyDescent="0.3">
      <c r="A131" s="32"/>
      <c r="B131" s="33" t="s">
        <v>142</v>
      </c>
      <c r="C131" s="24">
        <v>55077.01</v>
      </c>
      <c r="D131" s="34" t="s">
        <v>143</v>
      </c>
      <c r="E131" s="19">
        <v>399.95</v>
      </c>
      <c r="F131" s="19">
        <v>40</v>
      </c>
      <c r="G131" s="26">
        <f t="shared" si="11"/>
        <v>0</v>
      </c>
    </row>
    <row r="132" spans="1:7" x14ac:dyDescent="0.3">
      <c r="A132" s="32"/>
      <c r="B132" s="36" t="s">
        <v>144</v>
      </c>
      <c r="C132" s="37">
        <v>93000.01</v>
      </c>
      <c r="D132" s="51"/>
      <c r="E132" s="39">
        <v>84.95</v>
      </c>
      <c r="F132" s="39">
        <v>0</v>
      </c>
      <c r="G132" s="40">
        <f t="shared" si="11"/>
        <v>0</v>
      </c>
    </row>
    <row r="133" spans="1:7" x14ac:dyDescent="0.3">
      <c r="A133" s="32"/>
      <c r="B133" s="36" t="s">
        <v>145</v>
      </c>
      <c r="C133" s="37">
        <v>92997.01</v>
      </c>
      <c r="D133" s="51"/>
      <c r="E133" s="39">
        <v>84.95</v>
      </c>
      <c r="F133" s="39">
        <v>0</v>
      </c>
      <c r="G133" s="40">
        <f t="shared" si="11"/>
        <v>0</v>
      </c>
    </row>
    <row r="134" spans="1:7" x14ac:dyDescent="0.3">
      <c r="A134" s="32"/>
      <c r="B134" s="36" t="s">
        <v>146</v>
      </c>
      <c r="C134" s="37">
        <v>92997.01</v>
      </c>
      <c r="D134" s="51"/>
      <c r="E134" s="39">
        <v>89.95</v>
      </c>
      <c r="F134" s="39">
        <v>0</v>
      </c>
      <c r="G134" s="40">
        <f t="shared" si="11"/>
        <v>0</v>
      </c>
    </row>
    <row r="135" spans="1:7" x14ac:dyDescent="0.3">
      <c r="A135" s="32"/>
      <c r="B135" s="36" t="s">
        <v>147</v>
      </c>
      <c r="C135" s="37">
        <v>55087.01</v>
      </c>
      <c r="D135" s="51" t="s">
        <v>148</v>
      </c>
      <c r="E135" s="39">
        <v>59.95</v>
      </c>
      <c r="F135" s="39">
        <v>0</v>
      </c>
      <c r="G135" s="40">
        <f t="shared" si="11"/>
        <v>0</v>
      </c>
    </row>
    <row r="136" spans="1:7" x14ac:dyDescent="0.3">
      <c r="A136" s="32"/>
      <c r="B136" s="33" t="s">
        <v>149</v>
      </c>
      <c r="C136" s="24">
        <v>37978.01</v>
      </c>
      <c r="D136" s="34" t="s">
        <v>150</v>
      </c>
      <c r="E136" s="19">
        <v>14.95</v>
      </c>
      <c r="F136" s="19">
        <v>8</v>
      </c>
      <c r="G136" s="26">
        <f t="shared" si="11"/>
        <v>0</v>
      </c>
    </row>
    <row r="137" spans="1:7" x14ac:dyDescent="0.3">
      <c r="A137" s="32"/>
      <c r="B137" s="33" t="s">
        <v>151</v>
      </c>
      <c r="C137" s="24">
        <v>37978.01</v>
      </c>
      <c r="D137" s="34" t="s">
        <v>150</v>
      </c>
      <c r="E137" s="19">
        <v>24.95</v>
      </c>
      <c r="F137" s="19">
        <v>8</v>
      </c>
      <c r="G137" s="26">
        <f t="shared" si="11"/>
        <v>0</v>
      </c>
    </row>
    <row r="138" spans="1:7" x14ac:dyDescent="0.3">
      <c r="A138" s="32"/>
      <c r="B138" s="33"/>
      <c r="C138" s="24"/>
      <c r="D138" s="34"/>
      <c r="E138" s="19"/>
      <c r="F138" s="19"/>
      <c r="G138" s="26">
        <f t="shared" si="11"/>
        <v>0</v>
      </c>
    </row>
    <row r="139" spans="1:7" x14ac:dyDescent="0.3">
      <c r="A139" s="118" t="s">
        <v>152</v>
      </c>
      <c r="B139" s="119"/>
      <c r="C139" s="119"/>
      <c r="D139" s="119"/>
      <c r="E139" s="119"/>
      <c r="F139" s="119"/>
      <c r="G139" s="120"/>
    </row>
    <row r="140" spans="1:7" x14ac:dyDescent="0.3">
      <c r="A140" s="32"/>
      <c r="B140" s="33" t="s">
        <v>153</v>
      </c>
      <c r="C140" s="24">
        <v>77106.009999999995</v>
      </c>
      <c r="D140" s="34" t="s">
        <v>154</v>
      </c>
      <c r="E140" s="19">
        <v>26.95</v>
      </c>
      <c r="F140" s="19">
        <v>10</v>
      </c>
      <c r="G140" s="26">
        <f t="shared" ref="G140:G169" si="12">A140*SUM(E140:F140)</f>
        <v>0</v>
      </c>
    </row>
    <row r="141" spans="1:7" x14ac:dyDescent="0.3">
      <c r="A141" s="32"/>
      <c r="B141" s="33" t="s">
        <v>155</v>
      </c>
      <c r="C141" s="24">
        <v>75004.009999999995</v>
      </c>
      <c r="D141" s="34" t="s">
        <v>93</v>
      </c>
      <c r="E141" s="19">
        <v>24.95</v>
      </c>
      <c r="F141" s="19">
        <v>10</v>
      </c>
      <c r="G141" s="26">
        <f t="shared" si="12"/>
        <v>0</v>
      </c>
    </row>
    <row r="142" spans="1:7" ht="28.8" x14ac:dyDescent="0.3">
      <c r="A142" s="32"/>
      <c r="B142" s="33" t="s">
        <v>156</v>
      </c>
      <c r="C142" s="24">
        <v>75011.009999999995</v>
      </c>
      <c r="D142" s="25" t="s">
        <v>157</v>
      </c>
      <c r="E142" s="19">
        <v>29.95</v>
      </c>
      <c r="F142" s="19">
        <v>10</v>
      </c>
      <c r="G142" s="26">
        <f t="shared" si="12"/>
        <v>0</v>
      </c>
    </row>
    <row r="143" spans="1:7" ht="43.2" x14ac:dyDescent="0.3">
      <c r="A143" s="32"/>
      <c r="B143" s="33" t="s">
        <v>158</v>
      </c>
      <c r="C143" s="24">
        <v>71101.009999999995</v>
      </c>
      <c r="D143" s="25" t="s">
        <v>159</v>
      </c>
      <c r="E143" s="19">
        <v>49.95</v>
      </c>
      <c r="F143" s="19">
        <v>10</v>
      </c>
      <c r="G143" s="26">
        <f t="shared" si="12"/>
        <v>0</v>
      </c>
    </row>
    <row r="144" spans="1:7" x14ac:dyDescent="0.3">
      <c r="A144" s="32"/>
      <c r="B144" s="33" t="s">
        <v>160</v>
      </c>
      <c r="C144" s="24">
        <v>75005.009999999995</v>
      </c>
      <c r="D144" s="25" t="s">
        <v>161</v>
      </c>
      <c r="E144" s="19">
        <v>54.95</v>
      </c>
      <c r="F144" s="19">
        <v>10</v>
      </c>
      <c r="G144" s="26">
        <f t="shared" si="12"/>
        <v>0</v>
      </c>
    </row>
    <row r="145" spans="1:7" x14ac:dyDescent="0.3">
      <c r="A145" s="32"/>
      <c r="B145" s="33" t="s">
        <v>162</v>
      </c>
      <c r="C145" s="24">
        <v>77105.009999999995</v>
      </c>
      <c r="D145" s="34" t="s">
        <v>163</v>
      </c>
      <c r="E145" s="19">
        <v>74.95</v>
      </c>
      <c r="F145" s="19">
        <v>10</v>
      </c>
      <c r="G145" s="26">
        <f t="shared" si="12"/>
        <v>0</v>
      </c>
    </row>
    <row r="146" spans="1:7" x14ac:dyDescent="0.3">
      <c r="A146" s="32"/>
      <c r="B146" s="33" t="s">
        <v>164</v>
      </c>
      <c r="C146" s="24">
        <v>75005.009999999995</v>
      </c>
      <c r="D146" s="25" t="s">
        <v>161</v>
      </c>
      <c r="E146" s="19">
        <v>79.95</v>
      </c>
      <c r="F146" s="19">
        <v>10</v>
      </c>
      <c r="G146" s="26">
        <f t="shared" si="12"/>
        <v>0</v>
      </c>
    </row>
    <row r="147" spans="1:7" x14ac:dyDescent="0.3">
      <c r="A147" s="32"/>
      <c r="B147" s="33" t="s">
        <v>165</v>
      </c>
      <c r="C147" s="24">
        <v>45103.01</v>
      </c>
      <c r="D147" s="25" t="s">
        <v>166</v>
      </c>
      <c r="E147" s="19">
        <v>64.95</v>
      </c>
      <c r="F147" s="19">
        <v>0</v>
      </c>
      <c r="G147" s="26">
        <f t="shared" si="12"/>
        <v>0</v>
      </c>
    </row>
    <row r="148" spans="1:7" ht="28.8" x14ac:dyDescent="0.3">
      <c r="A148" s="32"/>
      <c r="B148" s="36" t="s">
        <v>167</v>
      </c>
      <c r="C148" s="37">
        <v>45100.01</v>
      </c>
      <c r="D148" s="38" t="s">
        <v>168</v>
      </c>
      <c r="E148" s="39">
        <v>59.95</v>
      </c>
      <c r="F148" s="39">
        <v>0</v>
      </c>
      <c r="G148" s="40">
        <f t="shared" si="12"/>
        <v>0</v>
      </c>
    </row>
    <row r="149" spans="1:7" x14ac:dyDescent="0.3">
      <c r="A149" s="32"/>
      <c r="B149" s="36" t="s">
        <v>135</v>
      </c>
      <c r="C149" s="37" t="s">
        <v>136</v>
      </c>
      <c r="D149" s="51" t="s">
        <v>80</v>
      </c>
      <c r="E149" s="39">
        <v>0.45</v>
      </c>
      <c r="F149" s="39">
        <v>0</v>
      </c>
      <c r="G149" s="40">
        <f t="shared" si="12"/>
        <v>0</v>
      </c>
    </row>
    <row r="150" spans="1:7" x14ac:dyDescent="0.3">
      <c r="A150" s="32"/>
      <c r="B150" s="33" t="s">
        <v>169</v>
      </c>
      <c r="C150" s="24">
        <v>45226.03</v>
      </c>
      <c r="D150" s="34" t="s">
        <v>170</v>
      </c>
      <c r="E150" s="19">
        <v>79.95</v>
      </c>
      <c r="F150" s="19">
        <v>0</v>
      </c>
      <c r="G150" s="26">
        <f t="shared" si="12"/>
        <v>0</v>
      </c>
    </row>
    <row r="151" spans="1:7" x14ac:dyDescent="0.3">
      <c r="A151" s="32"/>
      <c r="B151" s="33" t="s">
        <v>171</v>
      </c>
      <c r="C151" s="24">
        <v>40005.01</v>
      </c>
      <c r="D151" s="25" t="s">
        <v>172</v>
      </c>
      <c r="E151" s="19">
        <v>79.95</v>
      </c>
      <c r="F151" s="19">
        <v>0</v>
      </c>
      <c r="G151" s="26">
        <f t="shared" si="12"/>
        <v>0</v>
      </c>
    </row>
    <row r="152" spans="1:7" x14ac:dyDescent="0.3">
      <c r="A152" s="32"/>
      <c r="B152" s="33" t="s">
        <v>173</v>
      </c>
      <c r="C152" s="24">
        <v>40005.01</v>
      </c>
      <c r="D152" s="25" t="s">
        <v>174</v>
      </c>
      <c r="E152" s="19">
        <v>64.95</v>
      </c>
      <c r="F152" s="19">
        <v>0</v>
      </c>
      <c r="G152" s="26">
        <f t="shared" si="12"/>
        <v>0</v>
      </c>
    </row>
    <row r="153" spans="1:7" ht="28.8" x14ac:dyDescent="0.3">
      <c r="A153" s="32"/>
      <c r="B153" s="33" t="s">
        <v>175</v>
      </c>
      <c r="C153" s="24">
        <v>42604.01</v>
      </c>
      <c r="D153" s="25" t="s">
        <v>176</v>
      </c>
      <c r="E153" s="19">
        <v>49.95</v>
      </c>
      <c r="F153" s="19">
        <v>0</v>
      </c>
      <c r="G153" s="26">
        <f t="shared" si="12"/>
        <v>0</v>
      </c>
    </row>
    <row r="154" spans="1:7" x14ac:dyDescent="0.3">
      <c r="A154" s="32"/>
      <c r="B154" s="36" t="s">
        <v>177</v>
      </c>
      <c r="C154" s="37">
        <v>80098.009999999995</v>
      </c>
      <c r="D154" s="38"/>
      <c r="E154" s="39">
        <v>219.95</v>
      </c>
      <c r="F154" s="39">
        <v>0</v>
      </c>
      <c r="G154" s="40">
        <f t="shared" si="12"/>
        <v>0</v>
      </c>
    </row>
    <row r="155" spans="1:7" x14ac:dyDescent="0.3">
      <c r="A155" s="32"/>
      <c r="B155" s="36" t="s">
        <v>178</v>
      </c>
      <c r="C155" s="37">
        <v>80010.009999999995</v>
      </c>
      <c r="D155" s="51"/>
      <c r="E155" s="39">
        <v>39.950000000000003</v>
      </c>
      <c r="F155" s="39">
        <v>0</v>
      </c>
      <c r="G155" s="40">
        <f t="shared" si="12"/>
        <v>0</v>
      </c>
    </row>
    <row r="156" spans="1:7" x14ac:dyDescent="0.3">
      <c r="A156" s="32"/>
      <c r="B156" s="36" t="s">
        <v>179</v>
      </c>
      <c r="C156" s="37">
        <v>80016.02</v>
      </c>
      <c r="D156" s="51"/>
      <c r="E156" s="39">
        <v>49.95</v>
      </c>
      <c r="F156" s="39">
        <v>0</v>
      </c>
      <c r="G156" s="40">
        <f t="shared" si="12"/>
        <v>0</v>
      </c>
    </row>
    <row r="157" spans="1:7" x14ac:dyDescent="0.3">
      <c r="A157" s="32"/>
      <c r="B157" s="36" t="s">
        <v>180</v>
      </c>
      <c r="C157" s="37">
        <v>80057.009999999995</v>
      </c>
      <c r="D157" s="51"/>
      <c r="E157" s="39">
        <v>69.95</v>
      </c>
      <c r="F157" s="39">
        <v>0</v>
      </c>
      <c r="G157" s="40">
        <f t="shared" si="12"/>
        <v>0</v>
      </c>
    </row>
    <row r="158" spans="1:7" x14ac:dyDescent="0.3">
      <c r="A158" s="32"/>
      <c r="B158" s="36" t="s">
        <v>181</v>
      </c>
      <c r="C158" s="37">
        <v>38523.01</v>
      </c>
      <c r="D158" s="51"/>
      <c r="E158" s="39">
        <v>4.45</v>
      </c>
      <c r="F158" s="39">
        <v>0</v>
      </c>
      <c r="G158" s="40">
        <f t="shared" si="12"/>
        <v>0</v>
      </c>
    </row>
    <row r="159" spans="1:7" x14ac:dyDescent="0.3">
      <c r="A159" s="32"/>
      <c r="B159" s="33" t="s">
        <v>182</v>
      </c>
      <c r="C159" s="24">
        <v>80060.009999999995</v>
      </c>
      <c r="D159" s="34"/>
      <c r="E159" s="19">
        <v>119.95</v>
      </c>
      <c r="F159" s="19">
        <v>0</v>
      </c>
      <c r="G159" s="26">
        <f t="shared" si="12"/>
        <v>0</v>
      </c>
    </row>
    <row r="160" spans="1:7" x14ac:dyDescent="0.3">
      <c r="A160" s="32"/>
      <c r="B160" s="33" t="s">
        <v>183</v>
      </c>
      <c r="C160" s="24">
        <v>80027.009999999995</v>
      </c>
      <c r="D160" s="34"/>
      <c r="E160" s="19">
        <v>189.95</v>
      </c>
      <c r="F160" s="19">
        <v>0</v>
      </c>
      <c r="G160" s="26">
        <f t="shared" si="12"/>
        <v>0</v>
      </c>
    </row>
    <row r="161" spans="1:7" x14ac:dyDescent="0.3">
      <c r="A161" s="32"/>
      <c r="B161" s="33" t="s">
        <v>284</v>
      </c>
      <c r="C161" s="24">
        <v>91062.01</v>
      </c>
      <c r="D161" s="34"/>
      <c r="E161" s="19">
        <v>24.95</v>
      </c>
      <c r="F161" s="19">
        <v>0</v>
      </c>
      <c r="G161" s="26">
        <f t="shared" si="12"/>
        <v>0</v>
      </c>
    </row>
    <row r="162" spans="1:7" x14ac:dyDescent="0.3">
      <c r="A162" s="32"/>
      <c r="B162" s="33" t="s">
        <v>285</v>
      </c>
      <c r="C162" s="24">
        <v>81152.02</v>
      </c>
      <c r="D162" s="34"/>
      <c r="E162" s="19">
        <v>26.95</v>
      </c>
      <c r="F162" s="19">
        <v>0</v>
      </c>
      <c r="G162" s="26">
        <f t="shared" si="12"/>
        <v>0</v>
      </c>
    </row>
    <row r="163" spans="1:7" x14ac:dyDescent="0.3">
      <c r="A163" s="32"/>
      <c r="B163" s="84" t="s">
        <v>286</v>
      </c>
      <c r="C163" s="34">
        <v>60027.01</v>
      </c>
      <c r="D163" s="34"/>
      <c r="E163" s="19">
        <v>11.95</v>
      </c>
      <c r="F163" s="19">
        <v>0</v>
      </c>
      <c r="G163" s="26">
        <f t="shared" si="12"/>
        <v>0</v>
      </c>
    </row>
    <row r="164" spans="1:7" x14ac:dyDescent="0.3">
      <c r="A164" s="32">
        <v>1</v>
      </c>
      <c r="B164" s="84" t="s">
        <v>287</v>
      </c>
      <c r="C164" s="34">
        <v>60027.01</v>
      </c>
      <c r="D164" s="25"/>
      <c r="E164" s="19">
        <v>12.95</v>
      </c>
      <c r="F164" s="19">
        <v>0</v>
      </c>
      <c r="G164" s="26">
        <f t="shared" si="12"/>
        <v>12.95</v>
      </c>
    </row>
    <row r="165" spans="1:7" x14ac:dyDescent="0.3">
      <c r="A165" s="32">
        <v>1</v>
      </c>
      <c r="B165" s="84" t="s">
        <v>288</v>
      </c>
      <c r="C165" s="34">
        <v>60027.01</v>
      </c>
      <c r="D165" s="25"/>
      <c r="E165" s="19">
        <v>13.95</v>
      </c>
      <c r="F165" s="19">
        <v>0</v>
      </c>
      <c r="G165" s="26">
        <f t="shared" si="12"/>
        <v>13.95</v>
      </c>
    </row>
    <row r="166" spans="1:7" x14ac:dyDescent="0.3">
      <c r="A166" s="32"/>
      <c r="B166" s="84" t="s">
        <v>289</v>
      </c>
      <c r="C166" s="34">
        <v>60027.01</v>
      </c>
      <c r="D166" s="34"/>
      <c r="E166" s="19">
        <v>14.95</v>
      </c>
      <c r="F166" s="19">
        <v>0</v>
      </c>
      <c r="G166" s="26">
        <f t="shared" si="12"/>
        <v>0</v>
      </c>
    </row>
    <row r="167" spans="1:7" x14ac:dyDescent="0.3">
      <c r="A167" s="32"/>
      <c r="B167" s="84" t="s">
        <v>290</v>
      </c>
      <c r="C167" s="34">
        <v>60027.01</v>
      </c>
      <c r="D167" s="34"/>
      <c r="E167" s="19">
        <v>15.95</v>
      </c>
      <c r="F167" s="19">
        <v>0</v>
      </c>
      <c r="G167" s="26">
        <f t="shared" si="12"/>
        <v>0</v>
      </c>
    </row>
    <row r="168" spans="1:7" x14ac:dyDescent="0.3">
      <c r="A168" s="32"/>
      <c r="B168" s="84" t="s">
        <v>310</v>
      </c>
      <c r="C168" s="34">
        <v>60027.01</v>
      </c>
      <c r="D168" s="34"/>
      <c r="E168" s="19">
        <v>16.95</v>
      </c>
      <c r="F168" s="19">
        <v>0</v>
      </c>
      <c r="G168" s="26">
        <f t="shared" si="12"/>
        <v>0</v>
      </c>
    </row>
    <row r="169" spans="1:7" ht="15" thickBot="1" x14ac:dyDescent="0.35">
      <c r="A169" s="52"/>
      <c r="B169" s="53"/>
      <c r="C169" s="54"/>
      <c r="D169" s="55"/>
      <c r="E169" s="56"/>
      <c r="F169" s="56"/>
      <c r="G169" s="57">
        <f t="shared" si="12"/>
        <v>0</v>
      </c>
    </row>
    <row r="170" spans="1:7" ht="15" thickBot="1" x14ac:dyDescent="0.35">
      <c r="A170" s="58"/>
      <c r="B170" s="4"/>
      <c r="C170" s="58"/>
      <c r="D170" s="58"/>
      <c r="E170" s="59"/>
      <c r="F170" s="59"/>
      <c r="G170" s="59"/>
    </row>
    <row r="171" spans="1:7" x14ac:dyDescent="0.3">
      <c r="A171" s="58"/>
      <c r="B171" s="60" t="s">
        <v>184</v>
      </c>
      <c r="C171" s="58"/>
      <c r="D171" s="121" t="s">
        <v>185</v>
      </c>
      <c r="E171" s="122"/>
      <c r="F171" s="122"/>
      <c r="G171" s="123"/>
    </row>
    <row r="172" spans="1:7" x14ac:dyDescent="0.3">
      <c r="B172" s="124" t="s">
        <v>186</v>
      </c>
      <c r="D172" s="126" t="s">
        <v>187</v>
      </c>
      <c r="E172" s="127"/>
      <c r="F172" s="127"/>
      <c r="G172" s="61">
        <f>SUM(G10:G24)</f>
        <v>1298</v>
      </c>
    </row>
    <row r="173" spans="1:7" hidden="1" x14ac:dyDescent="0.3">
      <c r="B173" s="124"/>
      <c r="D173" s="62"/>
      <c r="E173" s="128" t="s">
        <v>188</v>
      </c>
      <c r="F173" s="129"/>
      <c r="G173" s="63"/>
    </row>
    <row r="174" spans="1:7" x14ac:dyDescent="0.3">
      <c r="B174" s="125"/>
      <c r="D174" s="126" t="s">
        <v>189</v>
      </c>
      <c r="E174" s="127"/>
      <c r="F174" s="127"/>
      <c r="G174" s="61">
        <f>SUM(G26:G169)</f>
        <v>1693.6500000000003</v>
      </c>
    </row>
    <row r="175" spans="1:7" ht="15" thickBot="1" x14ac:dyDescent="0.35">
      <c r="D175" s="64">
        <v>0.1</v>
      </c>
      <c r="E175" s="116" t="s">
        <v>190</v>
      </c>
      <c r="F175" s="117"/>
      <c r="G175" s="65">
        <f>-((G174)*D175)</f>
        <v>-169.36500000000004</v>
      </c>
    </row>
    <row r="176" spans="1:7" ht="15" thickBot="1" x14ac:dyDescent="0.35">
      <c r="A176" s="1"/>
      <c r="B176" s="66" t="s">
        <v>191</v>
      </c>
      <c r="C176" s="1"/>
      <c r="D176" s="67"/>
      <c r="E176" s="68"/>
      <c r="F176" s="68"/>
      <c r="G176" s="69"/>
    </row>
    <row r="177" spans="1:10" x14ac:dyDescent="0.3">
      <c r="A177" s="1"/>
      <c r="C177" s="1"/>
      <c r="D177" s="132" t="s">
        <v>296</v>
      </c>
      <c r="E177" s="133"/>
      <c r="F177" s="133"/>
      <c r="G177" s="70">
        <f>SUM(G172:G175)*0.06</f>
        <v>169.33710000000002</v>
      </c>
    </row>
    <row r="178" spans="1:10" ht="15" thickBot="1" x14ac:dyDescent="0.35">
      <c r="A178" s="1"/>
      <c r="C178" s="1"/>
      <c r="D178" s="134" t="s">
        <v>193</v>
      </c>
      <c r="E178" s="135"/>
      <c r="F178" s="135"/>
      <c r="G178" s="71">
        <f>-G177</f>
        <v>-169.33710000000002</v>
      </c>
    </row>
    <row r="179" spans="1:10" ht="15" thickBot="1" x14ac:dyDescent="0.35">
      <c r="B179" s="1" t="s">
        <v>192</v>
      </c>
      <c r="D179" s="72"/>
      <c r="E179" s="73"/>
      <c r="F179" s="73"/>
      <c r="G179" s="74"/>
    </row>
    <row r="180" spans="1:10" x14ac:dyDescent="0.3">
      <c r="B180" s="1" t="s">
        <v>194</v>
      </c>
      <c r="D180" s="121" t="s">
        <v>196</v>
      </c>
      <c r="E180" s="122"/>
      <c r="F180" s="122"/>
      <c r="G180" s="123"/>
    </row>
    <row r="181" spans="1:10" x14ac:dyDescent="0.3">
      <c r="B181" s="75" t="s">
        <v>195</v>
      </c>
      <c r="D181" s="136" t="s">
        <v>197</v>
      </c>
      <c r="E181" s="137"/>
      <c r="F181" s="138"/>
      <c r="G181" s="76">
        <f>0.08*G174</f>
        <v>135.49200000000002</v>
      </c>
    </row>
    <row r="182" spans="1:10" ht="15" thickBot="1" x14ac:dyDescent="0.35">
      <c r="A182" s="1"/>
      <c r="C182" s="1"/>
      <c r="D182" s="139" t="s">
        <v>317</v>
      </c>
      <c r="E182" s="140"/>
      <c r="F182" s="140"/>
      <c r="G182" s="77">
        <f>-G181*0.45</f>
        <v>-60.97140000000001</v>
      </c>
    </row>
    <row r="183" spans="1:10" ht="15" thickBot="1" x14ac:dyDescent="0.3">
      <c r="D183" s="72"/>
      <c r="E183" s="78"/>
      <c r="F183" s="78"/>
      <c r="G183" s="79"/>
    </row>
    <row r="184" spans="1:10" ht="18.75" customHeight="1" thickBot="1" x14ac:dyDescent="0.35">
      <c r="D184" s="72"/>
      <c r="E184" s="130" t="s">
        <v>198</v>
      </c>
      <c r="F184" s="131"/>
      <c r="G184" s="80">
        <f>SUM(G172:G182)</f>
        <v>2896.8056000000006</v>
      </c>
    </row>
    <row r="185" spans="1:10" x14ac:dyDescent="0.3">
      <c r="D185" s="72"/>
      <c r="E185" s="81"/>
      <c r="F185" s="81"/>
      <c r="G185" s="67"/>
    </row>
    <row r="186" spans="1:10" ht="15" hidden="1" thickBot="1" x14ac:dyDescent="0.35">
      <c r="D186" s="72"/>
      <c r="E186" s="116" t="s">
        <v>295</v>
      </c>
      <c r="F186" s="117"/>
      <c r="G186" s="65"/>
    </row>
    <row r="187" spans="1:10" hidden="1" x14ac:dyDescent="0.3">
      <c r="D187" s="72"/>
      <c r="E187" s="81"/>
      <c r="F187" s="81"/>
      <c r="G187" s="67"/>
    </row>
    <row r="188" spans="1:10" ht="15" hidden="1" thickBot="1" x14ac:dyDescent="0.35">
      <c r="D188" s="72"/>
      <c r="E188" s="130" t="s">
        <v>200</v>
      </c>
      <c r="F188" s="131"/>
      <c r="G188" s="80">
        <f>SUM(G184:G187)</f>
        <v>2896.8056000000006</v>
      </c>
    </row>
    <row r="189" spans="1:10" s="9" customFormat="1" hidden="1" x14ac:dyDescent="0.3">
      <c r="B189" s="1"/>
      <c r="E189" s="4"/>
      <c r="F189" s="4"/>
      <c r="G189" s="1"/>
      <c r="H189" s="1"/>
      <c r="I189" s="1"/>
      <c r="J189" s="1"/>
    </row>
  </sheetData>
  <mergeCells count="26">
    <mergeCell ref="E186:F186"/>
    <mergeCell ref="E188:F188"/>
    <mergeCell ref="D177:F177"/>
    <mergeCell ref="D178:F178"/>
    <mergeCell ref="D180:G180"/>
    <mergeCell ref="D181:F181"/>
    <mergeCell ref="D182:F182"/>
    <mergeCell ref="E184:F184"/>
    <mergeCell ref="E175:F175"/>
    <mergeCell ref="A66:G66"/>
    <mergeCell ref="A90:G90"/>
    <mergeCell ref="A101:G101"/>
    <mergeCell ref="A119:G119"/>
    <mergeCell ref="A129:G129"/>
    <mergeCell ref="A139:G139"/>
    <mergeCell ref="D171:G171"/>
    <mergeCell ref="B172:B174"/>
    <mergeCell ref="D172:F172"/>
    <mergeCell ref="E173:F173"/>
    <mergeCell ref="D174:F174"/>
    <mergeCell ref="A53:G53"/>
    <mergeCell ref="A1:G1"/>
    <mergeCell ref="A9:G9"/>
    <mergeCell ref="A16:G16"/>
    <mergeCell ref="A25:G25"/>
    <mergeCell ref="A35:G35"/>
  </mergeCells>
  <printOptions horizontalCentered="1"/>
  <pageMargins left="0.53" right="0.45" top="0.48" bottom="0.35" header="0.3" footer="0.23"/>
  <pageSetup scale="42" orientation="portrait" verticalDpi="1200" r:id="rId1"/>
  <headerFooter>
    <oddFooter>&amp;C&amp;P</oddFooter>
  </headerFooter>
  <rowBreaks count="1" manualBreakCount="1">
    <brk id="11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71CA-2BAA-4EF1-B68B-81559F6FEB68}">
  <sheetPr codeName="Sheet2"/>
  <dimension ref="A1:J188"/>
  <sheetViews>
    <sheetView zoomScale="90" zoomScaleNormal="90" zoomScalePageLayoutView="125" workbookViewId="0">
      <pane ySplit="8" topLeftCell="A159" activePane="bottomLeft" state="frozen"/>
      <selection pane="bottomLeft" activeCell="G181" sqref="G181"/>
    </sheetView>
  </sheetViews>
  <sheetFormatPr defaultColWidth="8.88671875" defaultRowHeight="14.4" x14ac:dyDescent="0.3"/>
  <cols>
    <col min="1" max="1" width="10.88671875" style="9" customWidth="1"/>
    <col min="2" max="2" width="91.33203125" style="1" customWidth="1"/>
    <col min="3" max="3" width="20" style="9" customWidth="1"/>
    <col min="4" max="4" width="22.44140625" style="9" customWidth="1"/>
    <col min="5" max="5" width="19.33203125" style="4" customWidth="1"/>
    <col min="6" max="6" width="20" style="4" customWidth="1"/>
    <col min="7" max="7" width="15.33203125" style="1" bestFit="1" customWidth="1"/>
    <col min="8" max="9" width="8.88671875" style="1"/>
    <col min="10" max="10" width="15.88671875" style="1" hidden="1" customWidth="1"/>
    <col min="11" max="16384" width="8.88671875" style="1"/>
  </cols>
  <sheetData>
    <row r="1" spans="1:10" ht="18" x14ac:dyDescent="0.3">
      <c r="A1" s="115" t="s">
        <v>0</v>
      </c>
      <c r="B1" s="115"/>
      <c r="C1" s="115"/>
      <c r="D1" s="115"/>
      <c r="E1" s="115"/>
      <c r="F1" s="115"/>
      <c r="G1" s="115"/>
    </row>
    <row r="3" spans="1:10" x14ac:dyDescent="0.3">
      <c r="A3" s="2" t="s">
        <v>1</v>
      </c>
      <c r="C3" s="2"/>
      <c r="D3" s="2" t="s">
        <v>2</v>
      </c>
    </row>
    <row r="4" spans="1:10" x14ac:dyDescent="0.3">
      <c r="A4" s="5" t="s">
        <v>3</v>
      </c>
      <c r="C4" s="2"/>
      <c r="D4" s="2" t="s">
        <v>4</v>
      </c>
      <c r="F4" s="7"/>
      <c r="G4" s="8"/>
    </row>
    <row r="7" spans="1:10" ht="15" thickBot="1" x14ac:dyDescent="0.35"/>
    <row r="8" spans="1:10" ht="60.9" customHeight="1" x14ac:dyDescent="0.3">
      <c r="A8" s="11" t="s">
        <v>5</v>
      </c>
      <c r="B8" s="12" t="s">
        <v>6</v>
      </c>
      <c r="C8" s="12" t="s">
        <v>7</v>
      </c>
      <c r="D8" s="12" t="s">
        <v>8</v>
      </c>
      <c r="E8" s="13" t="s">
        <v>9</v>
      </c>
      <c r="F8" s="13" t="s">
        <v>10</v>
      </c>
      <c r="G8" s="14" t="s">
        <v>11</v>
      </c>
      <c r="J8" s="1" t="s">
        <v>204</v>
      </c>
    </row>
    <row r="9" spans="1:10" ht="16.5" customHeight="1" x14ac:dyDescent="0.3">
      <c r="A9" s="112" t="s">
        <v>12</v>
      </c>
      <c r="B9" s="113"/>
      <c r="C9" s="113"/>
      <c r="D9" s="113"/>
      <c r="E9" s="113"/>
      <c r="F9" s="113"/>
      <c r="G9" s="114"/>
    </row>
    <row r="10" spans="1:10" ht="28.8" x14ac:dyDescent="0.3">
      <c r="A10" s="15"/>
      <c r="B10" s="16" t="s">
        <v>13</v>
      </c>
      <c r="C10" s="17" t="s">
        <v>294</v>
      </c>
      <c r="D10" s="18" t="s">
        <v>14</v>
      </c>
      <c r="E10" s="19">
        <v>1199</v>
      </c>
      <c r="F10" s="20">
        <v>99</v>
      </c>
      <c r="G10" s="21">
        <f t="shared" ref="G10:G15" si="0">A10*SUM(E10:F10)</f>
        <v>0</v>
      </c>
    </row>
    <row r="11" spans="1:10" ht="28.8" x14ac:dyDescent="0.3">
      <c r="A11" s="15"/>
      <c r="B11" s="16" t="s">
        <v>292</v>
      </c>
      <c r="C11" s="17" t="s">
        <v>293</v>
      </c>
      <c r="D11" s="18" t="s">
        <v>14</v>
      </c>
      <c r="E11" s="19">
        <v>999</v>
      </c>
      <c r="F11" s="20">
        <v>89</v>
      </c>
      <c r="G11" s="21">
        <f t="shared" si="0"/>
        <v>0</v>
      </c>
    </row>
    <row r="12" spans="1:10" ht="28.8" x14ac:dyDescent="0.3">
      <c r="A12" s="15">
        <v>1</v>
      </c>
      <c r="B12" s="16" t="s">
        <v>15</v>
      </c>
      <c r="C12" s="17" t="s">
        <v>318</v>
      </c>
      <c r="D12" s="18" t="s">
        <v>14</v>
      </c>
      <c r="E12" s="19">
        <v>1699</v>
      </c>
      <c r="F12" s="20">
        <v>99</v>
      </c>
      <c r="G12" s="21">
        <f t="shared" si="0"/>
        <v>1798</v>
      </c>
    </row>
    <row r="13" spans="1:10" ht="28.8" x14ac:dyDescent="0.3">
      <c r="A13" s="15"/>
      <c r="B13" s="16" t="s">
        <v>16</v>
      </c>
      <c r="C13" s="17" t="s">
        <v>319</v>
      </c>
      <c r="D13" s="18" t="s">
        <v>14</v>
      </c>
      <c r="E13" s="19">
        <v>2399</v>
      </c>
      <c r="F13" s="20">
        <v>149</v>
      </c>
      <c r="G13" s="21">
        <f t="shared" si="0"/>
        <v>0</v>
      </c>
    </row>
    <row r="14" spans="1:10" ht="28.8" x14ac:dyDescent="0.3">
      <c r="A14" s="15"/>
      <c r="B14" s="16" t="s">
        <v>17</v>
      </c>
      <c r="C14" s="17" t="s">
        <v>320</v>
      </c>
      <c r="D14" s="18" t="s">
        <v>14</v>
      </c>
      <c r="E14" s="19">
        <v>2599</v>
      </c>
      <c r="F14" s="20">
        <v>169</v>
      </c>
      <c r="G14" s="21">
        <f t="shared" si="0"/>
        <v>0</v>
      </c>
    </row>
    <row r="15" spans="1:10" ht="28.8" x14ac:dyDescent="0.3">
      <c r="A15" s="15"/>
      <c r="B15" s="16" t="s">
        <v>18</v>
      </c>
      <c r="C15" s="17" t="s">
        <v>321</v>
      </c>
      <c r="D15" s="18" t="s">
        <v>14</v>
      </c>
      <c r="E15" s="19">
        <v>2799</v>
      </c>
      <c r="F15" s="20">
        <v>189</v>
      </c>
      <c r="G15" s="21">
        <f t="shared" si="0"/>
        <v>0</v>
      </c>
    </row>
    <row r="16" spans="1:10" ht="16.5" customHeight="1" x14ac:dyDescent="0.3">
      <c r="A16" s="112" t="s">
        <v>12</v>
      </c>
      <c r="B16" s="113"/>
      <c r="C16" s="113"/>
      <c r="D16" s="113"/>
      <c r="E16" s="113"/>
      <c r="F16" s="113"/>
      <c r="G16" s="114"/>
    </row>
    <row r="17" spans="1:10" ht="28.8" hidden="1" x14ac:dyDescent="0.3">
      <c r="A17" s="15"/>
      <c r="B17" s="16" t="s">
        <v>19</v>
      </c>
      <c r="C17" s="17" t="s">
        <v>20</v>
      </c>
      <c r="D17" s="18" t="s">
        <v>14</v>
      </c>
      <c r="E17" s="19">
        <v>1099</v>
      </c>
      <c r="F17" s="20">
        <v>59</v>
      </c>
      <c r="G17" s="21">
        <f>A17*SUM(E17:F17)</f>
        <v>0</v>
      </c>
    </row>
    <row r="18" spans="1:10" ht="42" hidden="1" customHeight="1" x14ac:dyDescent="0.3">
      <c r="A18" s="15"/>
      <c r="B18" s="16" t="s">
        <v>21</v>
      </c>
      <c r="C18" s="17" t="s">
        <v>22</v>
      </c>
      <c r="D18" s="18" t="s">
        <v>14</v>
      </c>
      <c r="E18" s="19">
        <v>1099</v>
      </c>
      <c r="F18" s="20">
        <v>69</v>
      </c>
      <c r="G18" s="21">
        <f t="shared" ref="G18:G24" si="1">A18*SUM(E18:F18)</f>
        <v>0</v>
      </c>
    </row>
    <row r="19" spans="1:10" ht="28.8" hidden="1" x14ac:dyDescent="0.3">
      <c r="A19" s="15"/>
      <c r="B19" s="16" t="s">
        <v>23</v>
      </c>
      <c r="C19" s="17" t="s">
        <v>24</v>
      </c>
      <c r="D19" s="18" t="s">
        <v>14</v>
      </c>
      <c r="E19" s="19">
        <v>1899</v>
      </c>
      <c r="F19" s="20">
        <v>129</v>
      </c>
      <c r="G19" s="21">
        <f t="shared" si="1"/>
        <v>0</v>
      </c>
    </row>
    <row r="20" spans="1:10" ht="28.8" hidden="1" x14ac:dyDescent="0.3">
      <c r="A20" s="15"/>
      <c r="B20" s="16" t="s">
        <v>25</v>
      </c>
      <c r="C20" s="17" t="s">
        <v>26</v>
      </c>
      <c r="D20" s="18" t="s">
        <v>14</v>
      </c>
      <c r="E20" s="19">
        <v>2099</v>
      </c>
      <c r="F20" s="20">
        <v>129</v>
      </c>
      <c r="G20" s="21">
        <f t="shared" si="1"/>
        <v>0</v>
      </c>
    </row>
    <row r="21" spans="1:10" ht="28.8" hidden="1" x14ac:dyDescent="0.3">
      <c r="A21" s="15"/>
      <c r="B21" s="16" t="s">
        <v>27</v>
      </c>
      <c r="C21" s="17" t="s">
        <v>28</v>
      </c>
      <c r="D21" s="18" t="s">
        <v>14</v>
      </c>
      <c r="E21" s="19">
        <v>2199</v>
      </c>
      <c r="F21" s="20">
        <v>139</v>
      </c>
      <c r="G21" s="21">
        <f t="shared" si="1"/>
        <v>0</v>
      </c>
    </row>
    <row r="22" spans="1:10" ht="28.8" hidden="1" x14ac:dyDescent="0.3">
      <c r="A22" s="15"/>
      <c r="B22" s="16" t="s">
        <v>29</v>
      </c>
      <c r="C22" s="17" t="s">
        <v>30</v>
      </c>
      <c r="D22" s="18" t="s">
        <v>14</v>
      </c>
      <c r="E22" s="19">
        <v>2099</v>
      </c>
      <c r="F22" s="20">
        <v>189</v>
      </c>
      <c r="G22" s="21">
        <f t="shared" si="1"/>
        <v>0</v>
      </c>
    </row>
    <row r="23" spans="1:10" ht="28.8" hidden="1" x14ac:dyDescent="0.3">
      <c r="A23" s="15"/>
      <c r="B23" s="16" t="s">
        <v>31</v>
      </c>
      <c r="C23" s="17" t="s">
        <v>32</v>
      </c>
      <c r="D23" s="18" t="s">
        <v>14</v>
      </c>
      <c r="E23" s="19">
        <v>2299</v>
      </c>
      <c r="F23" s="20">
        <v>189</v>
      </c>
      <c r="G23" s="21">
        <f t="shared" si="1"/>
        <v>0</v>
      </c>
    </row>
    <row r="24" spans="1:10" ht="28.8" hidden="1" x14ac:dyDescent="0.3">
      <c r="A24" s="15"/>
      <c r="B24" s="16" t="s">
        <v>33</v>
      </c>
      <c r="C24" s="17" t="s">
        <v>34</v>
      </c>
      <c r="D24" s="18" t="s">
        <v>14</v>
      </c>
      <c r="E24" s="19">
        <v>2549</v>
      </c>
      <c r="F24" s="20">
        <v>199</v>
      </c>
      <c r="G24" s="21">
        <f t="shared" si="1"/>
        <v>0</v>
      </c>
    </row>
    <row r="25" spans="1:10" ht="16.5" customHeight="1" x14ac:dyDescent="0.3">
      <c r="A25" s="112" t="s">
        <v>35</v>
      </c>
      <c r="B25" s="113"/>
      <c r="C25" s="113"/>
      <c r="D25" s="113"/>
      <c r="E25" s="113"/>
      <c r="F25" s="113"/>
      <c r="G25" s="114"/>
    </row>
    <row r="26" spans="1:10" x14ac:dyDescent="0.3">
      <c r="A26" s="32"/>
      <c r="B26" s="84" t="s">
        <v>36</v>
      </c>
      <c r="C26" s="34">
        <v>92010.04</v>
      </c>
      <c r="D26" s="25"/>
      <c r="E26" s="19">
        <v>525</v>
      </c>
      <c r="F26" s="19">
        <v>75</v>
      </c>
      <c r="G26" s="26">
        <f t="shared" ref="G26:G33" si="2">A26*SUM(E26:F26)</f>
        <v>0</v>
      </c>
      <c r="J26" s="83">
        <f t="shared" ref="J26:J94" si="3">+A26*F26</f>
        <v>0</v>
      </c>
    </row>
    <row r="27" spans="1:10" x14ac:dyDescent="0.3">
      <c r="A27" s="32"/>
      <c r="B27" s="84" t="s">
        <v>37</v>
      </c>
      <c r="C27" s="34">
        <v>92007.039999999994</v>
      </c>
      <c r="D27" s="25"/>
      <c r="E27" s="19">
        <v>525</v>
      </c>
      <c r="F27" s="19">
        <v>75</v>
      </c>
      <c r="G27" s="26">
        <f t="shared" si="2"/>
        <v>0</v>
      </c>
      <c r="J27" s="83">
        <f t="shared" si="3"/>
        <v>0</v>
      </c>
    </row>
    <row r="28" spans="1:10" x14ac:dyDescent="0.3">
      <c r="A28" s="32"/>
      <c r="B28" s="84" t="s">
        <v>38</v>
      </c>
      <c r="C28" s="34">
        <v>92005.04</v>
      </c>
      <c r="D28" s="25"/>
      <c r="E28" s="19">
        <v>775</v>
      </c>
      <c r="F28" s="19">
        <v>75</v>
      </c>
      <c r="G28" s="26">
        <f>A28*SUM(E28:F28)</f>
        <v>0</v>
      </c>
      <c r="J28" s="83">
        <f>+A28*F28</f>
        <v>0</v>
      </c>
    </row>
    <row r="29" spans="1:10" x14ac:dyDescent="0.3">
      <c r="A29" s="32"/>
      <c r="B29" s="84" t="s">
        <v>39</v>
      </c>
      <c r="C29" s="34">
        <v>92001.04</v>
      </c>
      <c r="D29" s="25"/>
      <c r="E29" s="19">
        <v>725</v>
      </c>
      <c r="F29" s="19">
        <v>75</v>
      </c>
      <c r="G29" s="26">
        <f t="shared" si="2"/>
        <v>0</v>
      </c>
      <c r="J29" s="83">
        <f t="shared" si="3"/>
        <v>0</v>
      </c>
    </row>
    <row r="30" spans="1:10" x14ac:dyDescent="0.3">
      <c r="A30" s="32"/>
      <c r="B30" s="84" t="s">
        <v>205</v>
      </c>
      <c r="C30" s="34">
        <v>92003.04</v>
      </c>
      <c r="D30" s="25"/>
      <c r="E30" s="19">
        <v>949</v>
      </c>
      <c r="F30" s="19">
        <v>75</v>
      </c>
      <c r="G30" s="26">
        <f>A30*SUM(E30:F30)</f>
        <v>0</v>
      </c>
      <c r="J30" s="83">
        <f t="shared" si="3"/>
        <v>0</v>
      </c>
    </row>
    <row r="31" spans="1:10" x14ac:dyDescent="0.3">
      <c r="A31" s="32"/>
      <c r="B31" s="84" t="s">
        <v>42</v>
      </c>
      <c r="C31" s="34" t="s">
        <v>43</v>
      </c>
      <c r="D31" s="25"/>
      <c r="E31" s="19">
        <v>949</v>
      </c>
      <c r="F31" s="19">
        <v>75</v>
      </c>
      <c r="G31" s="26">
        <f>A31*SUM(E31:F31)</f>
        <v>0</v>
      </c>
      <c r="J31" s="83">
        <f t="shared" si="3"/>
        <v>0</v>
      </c>
    </row>
    <row r="32" spans="1:10" x14ac:dyDescent="0.3">
      <c r="A32" s="32">
        <v>1</v>
      </c>
      <c r="B32" s="85" t="s">
        <v>44</v>
      </c>
      <c r="C32" s="51" t="s">
        <v>45</v>
      </c>
      <c r="D32" s="38" t="s">
        <v>206</v>
      </c>
      <c r="E32" s="39">
        <v>375</v>
      </c>
      <c r="F32" s="39">
        <v>75</v>
      </c>
      <c r="G32" s="40">
        <f>A32*SUM(E32:F32)</f>
        <v>450</v>
      </c>
      <c r="J32" s="83">
        <f t="shared" si="3"/>
        <v>75</v>
      </c>
    </row>
    <row r="33" spans="1:10" x14ac:dyDescent="0.3">
      <c r="A33" s="15"/>
      <c r="B33" s="27" t="s">
        <v>207</v>
      </c>
      <c r="C33" s="28"/>
      <c r="D33" s="29"/>
      <c r="E33" s="30">
        <v>0</v>
      </c>
      <c r="F33" s="30">
        <v>0</v>
      </c>
      <c r="G33" s="31">
        <f t="shared" si="2"/>
        <v>0</v>
      </c>
      <c r="J33" s="83">
        <f t="shared" si="3"/>
        <v>0</v>
      </c>
    </row>
    <row r="34" spans="1:10" ht="16.5" customHeight="1" x14ac:dyDescent="0.3">
      <c r="A34" s="112" t="s">
        <v>47</v>
      </c>
      <c r="B34" s="113"/>
      <c r="C34" s="113"/>
      <c r="D34" s="113"/>
      <c r="E34" s="113"/>
      <c r="F34" s="113"/>
      <c r="G34" s="114"/>
      <c r="J34" s="83"/>
    </row>
    <row r="35" spans="1:10" x14ac:dyDescent="0.3">
      <c r="A35" s="32"/>
      <c r="B35" s="84" t="s">
        <v>50</v>
      </c>
      <c r="C35" s="34">
        <v>90040.01</v>
      </c>
      <c r="D35" s="25"/>
      <c r="E35" s="19">
        <v>59.95</v>
      </c>
      <c r="F35" s="19">
        <v>20</v>
      </c>
      <c r="G35" s="26">
        <f t="shared" ref="G35:G51" si="4">A35*SUM(E35:F35)</f>
        <v>0</v>
      </c>
      <c r="J35" s="83">
        <f t="shared" si="3"/>
        <v>0</v>
      </c>
    </row>
    <row r="36" spans="1:10" x14ac:dyDescent="0.3">
      <c r="A36" s="15"/>
      <c r="B36" s="84" t="s">
        <v>51</v>
      </c>
      <c r="C36" s="34">
        <v>90040.01</v>
      </c>
      <c r="D36" s="25"/>
      <c r="E36" s="19">
        <v>79.95</v>
      </c>
      <c r="F36" s="19">
        <v>20</v>
      </c>
      <c r="G36" s="26">
        <f t="shared" si="4"/>
        <v>0</v>
      </c>
      <c r="J36" s="83">
        <f t="shared" si="3"/>
        <v>0</v>
      </c>
    </row>
    <row r="37" spans="1:10" x14ac:dyDescent="0.3">
      <c r="A37" s="15">
        <v>1</v>
      </c>
      <c r="B37" s="84" t="s">
        <v>52</v>
      </c>
      <c r="C37" s="34">
        <v>90040.01</v>
      </c>
      <c r="D37" s="25" t="s">
        <v>208</v>
      </c>
      <c r="E37" s="19">
        <v>99.95</v>
      </c>
      <c r="F37" s="19">
        <v>20</v>
      </c>
      <c r="G37" s="26">
        <f>A37*SUM(E37:F37)</f>
        <v>119.95</v>
      </c>
      <c r="J37" s="83">
        <f t="shared" si="3"/>
        <v>20</v>
      </c>
    </row>
    <row r="38" spans="1:10" x14ac:dyDescent="0.3">
      <c r="A38" s="15"/>
      <c r="B38" s="84" t="s">
        <v>209</v>
      </c>
      <c r="C38" s="34"/>
      <c r="D38" s="25"/>
      <c r="E38" s="19">
        <v>50</v>
      </c>
      <c r="F38" s="19">
        <v>0</v>
      </c>
      <c r="G38" s="26">
        <f>A38*SUM(E38:F38)</f>
        <v>0</v>
      </c>
      <c r="J38" s="83">
        <f t="shared" si="3"/>
        <v>0</v>
      </c>
    </row>
    <row r="39" spans="1:10" x14ac:dyDescent="0.3">
      <c r="A39" s="15">
        <v>3</v>
      </c>
      <c r="B39" s="84" t="s">
        <v>55</v>
      </c>
      <c r="C39" s="34">
        <v>90003.02</v>
      </c>
      <c r="D39" s="25" t="s">
        <v>210</v>
      </c>
      <c r="E39" s="19">
        <v>89.95</v>
      </c>
      <c r="F39" s="19">
        <v>15</v>
      </c>
      <c r="G39" s="26">
        <f t="shared" si="4"/>
        <v>314.85000000000002</v>
      </c>
      <c r="J39" s="83">
        <f t="shared" si="3"/>
        <v>45</v>
      </c>
    </row>
    <row r="40" spans="1:10" x14ac:dyDescent="0.3">
      <c r="A40" s="15"/>
      <c r="B40" s="84" t="s">
        <v>211</v>
      </c>
      <c r="C40" s="34">
        <v>91041.02</v>
      </c>
      <c r="D40" s="25"/>
      <c r="E40" s="19">
        <v>99.95</v>
      </c>
      <c r="F40" s="19">
        <v>0</v>
      </c>
      <c r="G40" s="26">
        <f t="shared" si="4"/>
        <v>0</v>
      </c>
      <c r="J40" s="83">
        <f t="shared" si="3"/>
        <v>0</v>
      </c>
    </row>
    <row r="41" spans="1:10" x14ac:dyDescent="0.3">
      <c r="A41" s="15">
        <v>1</v>
      </c>
      <c r="B41" s="84" t="s">
        <v>212</v>
      </c>
      <c r="C41" s="34">
        <v>91042.02</v>
      </c>
      <c r="D41" s="25"/>
      <c r="E41" s="19">
        <v>119.95</v>
      </c>
      <c r="F41" s="19">
        <v>0</v>
      </c>
      <c r="G41" s="26">
        <f t="shared" si="4"/>
        <v>119.95</v>
      </c>
      <c r="J41" s="83">
        <f t="shared" si="3"/>
        <v>0</v>
      </c>
    </row>
    <row r="42" spans="1:10" x14ac:dyDescent="0.3">
      <c r="A42" s="15">
        <v>1</v>
      </c>
      <c r="B42" s="84" t="s">
        <v>213</v>
      </c>
      <c r="C42" s="34"/>
      <c r="D42" s="25"/>
      <c r="E42" s="19">
        <v>10</v>
      </c>
      <c r="F42" s="19">
        <v>0</v>
      </c>
      <c r="G42" s="26">
        <f t="shared" si="4"/>
        <v>10</v>
      </c>
      <c r="J42" s="83">
        <f t="shared" si="3"/>
        <v>0</v>
      </c>
    </row>
    <row r="43" spans="1:10" x14ac:dyDescent="0.3">
      <c r="A43" s="15"/>
      <c r="B43" s="84" t="s">
        <v>57</v>
      </c>
      <c r="C43" s="34" t="s">
        <v>302</v>
      </c>
      <c r="D43" s="25" t="s">
        <v>216</v>
      </c>
      <c r="E43" s="19">
        <v>104.95</v>
      </c>
      <c r="F43" s="19">
        <v>15</v>
      </c>
      <c r="G43" s="26">
        <f t="shared" si="4"/>
        <v>0</v>
      </c>
      <c r="J43" s="83">
        <f t="shared" si="3"/>
        <v>0</v>
      </c>
    </row>
    <row r="44" spans="1:10" x14ac:dyDescent="0.3">
      <c r="A44" s="15"/>
      <c r="B44" s="84" t="s">
        <v>58</v>
      </c>
      <c r="C44" s="34">
        <v>90005.02</v>
      </c>
      <c r="D44" s="25" t="s">
        <v>216</v>
      </c>
      <c r="E44" s="19">
        <v>159.94999999999999</v>
      </c>
      <c r="F44" s="19"/>
      <c r="G44" s="26">
        <f t="shared" si="4"/>
        <v>0</v>
      </c>
      <c r="J44" s="83">
        <f t="shared" si="3"/>
        <v>0</v>
      </c>
    </row>
    <row r="45" spans="1:10" x14ac:dyDescent="0.3">
      <c r="A45" s="15"/>
      <c r="B45" s="84" t="s">
        <v>214</v>
      </c>
      <c r="C45" s="34">
        <v>90005.02</v>
      </c>
      <c r="D45" s="25" t="s">
        <v>216</v>
      </c>
      <c r="E45" s="19">
        <v>109.95</v>
      </c>
      <c r="F45" s="19"/>
      <c r="G45" s="26">
        <f t="shared" si="4"/>
        <v>0</v>
      </c>
      <c r="J45" s="83">
        <f t="shared" si="3"/>
        <v>0</v>
      </c>
    </row>
    <row r="46" spans="1:10" x14ac:dyDescent="0.3">
      <c r="A46" s="15"/>
      <c r="B46" s="84" t="s">
        <v>215</v>
      </c>
      <c r="C46" s="34" t="s">
        <v>301</v>
      </c>
      <c r="D46" s="25" t="s">
        <v>216</v>
      </c>
      <c r="E46" s="19">
        <v>169.95</v>
      </c>
      <c r="F46" s="19">
        <v>15</v>
      </c>
      <c r="G46" s="26">
        <f t="shared" si="4"/>
        <v>0</v>
      </c>
      <c r="J46" s="83">
        <f t="shared" si="3"/>
        <v>0</v>
      </c>
    </row>
    <row r="47" spans="1:10" x14ac:dyDescent="0.3">
      <c r="A47" s="15">
        <v>2</v>
      </c>
      <c r="B47" s="84" t="s">
        <v>48</v>
      </c>
      <c r="C47" s="34">
        <v>94015.01</v>
      </c>
      <c r="D47" s="34"/>
      <c r="E47" s="19">
        <v>69.95</v>
      </c>
      <c r="F47" s="19">
        <v>0</v>
      </c>
      <c r="G47" s="26">
        <f>A47*SUM(E47:F47)</f>
        <v>139.9</v>
      </c>
      <c r="J47" s="83">
        <f t="shared" si="3"/>
        <v>0</v>
      </c>
    </row>
    <row r="48" spans="1:10" x14ac:dyDescent="0.3">
      <c r="A48" s="15"/>
      <c r="B48" s="84" t="s">
        <v>49</v>
      </c>
      <c r="C48" s="34">
        <v>92019.02</v>
      </c>
      <c r="D48" s="34"/>
      <c r="E48" s="19">
        <v>184.95</v>
      </c>
      <c r="F48" s="19">
        <v>0</v>
      </c>
      <c r="G48" s="26">
        <f>A48*SUM(E48:F48)</f>
        <v>0</v>
      </c>
      <c r="J48" s="83">
        <f t="shared" si="3"/>
        <v>0</v>
      </c>
    </row>
    <row r="49" spans="1:10" x14ac:dyDescent="0.3">
      <c r="A49" s="15">
        <v>1</v>
      </c>
      <c r="B49" s="84" t="s">
        <v>60</v>
      </c>
      <c r="C49" s="34">
        <v>94033.01</v>
      </c>
      <c r="D49" s="34"/>
      <c r="E49" s="19">
        <v>119.95</v>
      </c>
      <c r="F49" s="19"/>
      <c r="G49" s="26">
        <f t="shared" si="4"/>
        <v>119.95</v>
      </c>
      <c r="J49" s="83">
        <f t="shared" si="3"/>
        <v>0</v>
      </c>
    </row>
    <row r="50" spans="1:10" x14ac:dyDescent="0.3">
      <c r="A50" s="15"/>
      <c r="B50" s="84" t="s">
        <v>61</v>
      </c>
      <c r="C50" s="34">
        <v>94031.01</v>
      </c>
      <c r="D50" s="34"/>
      <c r="E50" s="19">
        <v>119.95</v>
      </c>
      <c r="F50" s="19">
        <v>15</v>
      </c>
      <c r="G50" s="26">
        <f t="shared" si="4"/>
        <v>0</v>
      </c>
      <c r="J50" s="83">
        <f t="shared" si="3"/>
        <v>0</v>
      </c>
    </row>
    <row r="51" spans="1:10" x14ac:dyDescent="0.3">
      <c r="A51" s="15">
        <v>1</v>
      </c>
      <c r="B51" s="84" t="s">
        <v>62</v>
      </c>
      <c r="C51" s="34">
        <v>94026.02</v>
      </c>
      <c r="D51" s="34"/>
      <c r="E51" s="19">
        <v>149.94999999999999</v>
      </c>
      <c r="F51" s="19">
        <v>15</v>
      </c>
      <c r="G51" s="26">
        <f t="shared" si="4"/>
        <v>164.95</v>
      </c>
      <c r="J51" s="83">
        <f t="shared" si="3"/>
        <v>15</v>
      </c>
    </row>
    <row r="52" spans="1:10" ht="16.5" customHeight="1" x14ac:dyDescent="0.3">
      <c r="A52" s="112" t="s">
        <v>63</v>
      </c>
      <c r="B52" s="113"/>
      <c r="C52" s="113"/>
      <c r="D52" s="113"/>
      <c r="E52" s="113"/>
      <c r="F52" s="113"/>
      <c r="G52" s="114"/>
      <c r="J52" s="83"/>
    </row>
    <row r="53" spans="1:10" x14ac:dyDescent="0.3">
      <c r="A53" s="32">
        <v>1</v>
      </c>
      <c r="B53" s="86" t="s">
        <v>64</v>
      </c>
      <c r="C53" s="51" t="s">
        <v>300</v>
      </c>
      <c r="D53" s="38" t="s">
        <v>216</v>
      </c>
      <c r="E53" s="39">
        <v>134.94999999999999</v>
      </c>
      <c r="F53" s="39">
        <v>15</v>
      </c>
      <c r="G53" s="40">
        <f t="shared" ref="G53:G67" si="5">A53*SUM(E53:F53)</f>
        <v>149.94999999999999</v>
      </c>
      <c r="J53" s="83">
        <f t="shared" si="3"/>
        <v>15</v>
      </c>
    </row>
    <row r="54" spans="1:10" x14ac:dyDescent="0.3">
      <c r="A54" s="32"/>
      <c r="B54" s="84" t="s">
        <v>66</v>
      </c>
      <c r="C54" s="34">
        <v>93020.02</v>
      </c>
      <c r="D54" s="25"/>
      <c r="E54" s="19">
        <v>94.95</v>
      </c>
      <c r="F54" s="19">
        <v>15</v>
      </c>
      <c r="G54" s="26">
        <f t="shared" si="5"/>
        <v>0</v>
      </c>
      <c r="J54" s="83">
        <f t="shared" si="3"/>
        <v>0</v>
      </c>
    </row>
    <row r="55" spans="1:10" x14ac:dyDescent="0.3">
      <c r="A55" s="32"/>
      <c r="B55" s="86" t="s">
        <v>67</v>
      </c>
      <c r="C55" s="51">
        <v>93022.02</v>
      </c>
      <c r="D55" s="38"/>
      <c r="E55" s="39">
        <v>124.95</v>
      </c>
      <c r="F55" s="39">
        <v>0</v>
      </c>
      <c r="G55" s="40">
        <f t="shared" si="5"/>
        <v>0</v>
      </c>
      <c r="J55" s="83">
        <f t="shared" si="3"/>
        <v>0</v>
      </c>
    </row>
    <row r="56" spans="1:10" x14ac:dyDescent="0.3">
      <c r="A56" s="32">
        <v>1</v>
      </c>
      <c r="B56" s="86" t="s">
        <v>68</v>
      </c>
      <c r="C56" s="51">
        <v>93025.02</v>
      </c>
      <c r="D56" s="38"/>
      <c r="E56" s="39">
        <v>124.95</v>
      </c>
      <c r="F56" s="39">
        <v>0</v>
      </c>
      <c r="G56" s="40">
        <f t="shared" si="5"/>
        <v>124.95</v>
      </c>
      <c r="J56" s="83">
        <f t="shared" si="3"/>
        <v>0</v>
      </c>
    </row>
    <row r="57" spans="1:10" hidden="1" x14ac:dyDescent="0.3">
      <c r="A57" s="32"/>
      <c r="B57" s="84" t="s">
        <v>312</v>
      </c>
      <c r="C57" s="34" t="s">
        <v>313</v>
      </c>
      <c r="D57" s="25"/>
      <c r="E57" s="19">
        <v>89.95</v>
      </c>
      <c r="F57" s="19">
        <v>0</v>
      </c>
      <c r="G57" s="26">
        <f t="shared" si="5"/>
        <v>0</v>
      </c>
      <c r="J57" s="83"/>
    </row>
    <row r="58" spans="1:10" hidden="1" x14ac:dyDescent="0.3">
      <c r="A58" s="32"/>
      <c r="B58" s="84" t="s">
        <v>311</v>
      </c>
      <c r="C58" s="34">
        <v>93026.02</v>
      </c>
      <c r="D58" s="25"/>
      <c r="E58" s="19">
        <v>124.95</v>
      </c>
      <c r="F58" s="19">
        <v>0</v>
      </c>
      <c r="G58" s="26">
        <f t="shared" si="5"/>
        <v>0</v>
      </c>
      <c r="J58" s="83">
        <f t="shared" ref="J58:J59" si="6">+A58*F58</f>
        <v>0</v>
      </c>
    </row>
    <row r="59" spans="1:10" hidden="1" x14ac:dyDescent="0.3">
      <c r="A59" s="32"/>
      <c r="B59" s="84" t="s">
        <v>314</v>
      </c>
      <c r="C59" s="34" t="s">
        <v>315</v>
      </c>
      <c r="D59" s="25"/>
      <c r="E59" s="19">
        <v>89.95</v>
      </c>
      <c r="F59" s="19">
        <v>0</v>
      </c>
      <c r="G59" s="26">
        <f t="shared" si="5"/>
        <v>0</v>
      </c>
      <c r="J59" s="83">
        <f t="shared" si="6"/>
        <v>0</v>
      </c>
    </row>
    <row r="60" spans="1:10" x14ac:dyDescent="0.3">
      <c r="A60" s="32"/>
      <c r="B60" s="82" t="s">
        <v>303</v>
      </c>
      <c r="C60" s="34" t="s">
        <v>304</v>
      </c>
      <c r="D60" s="25" t="s">
        <v>216</v>
      </c>
      <c r="E60" s="19">
        <v>289.95</v>
      </c>
      <c r="F60" s="19">
        <v>0</v>
      </c>
      <c r="G60" s="26">
        <f t="shared" si="5"/>
        <v>0</v>
      </c>
      <c r="J60" s="83">
        <f t="shared" si="3"/>
        <v>0</v>
      </c>
    </row>
    <row r="61" spans="1:10" x14ac:dyDescent="0.3">
      <c r="A61" s="15"/>
      <c r="B61" s="82" t="s">
        <v>70</v>
      </c>
      <c r="C61" s="34">
        <v>93041.03</v>
      </c>
      <c r="D61" s="25"/>
      <c r="E61" s="19">
        <v>249.95</v>
      </c>
      <c r="F61" s="19">
        <v>0</v>
      </c>
      <c r="G61" s="26">
        <f t="shared" si="5"/>
        <v>0</v>
      </c>
      <c r="J61" s="83">
        <f t="shared" si="3"/>
        <v>0</v>
      </c>
    </row>
    <row r="62" spans="1:10" x14ac:dyDescent="0.3">
      <c r="A62" s="15"/>
      <c r="B62" s="82" t="s">
        <v>71</v>
      </c>
      <c r="C62" s="34">
        <v>93041.03</v>
      </c>
      <c r="D62" s="25"/>
      <c r="E62" s="19">
        <v>279.95</v>
      </c>
      <c r="F62" s="19">
        <v>0</v>
      </c>
      <c r="G62" s="26">
        <f t="shared" si="5"/>
        <v>0</v>
      </c>
      <c r="J62" s="83">
        <f t="shared" si="3"/>
        <v>0</v>
      </c>
    </row>
    <row r="63" spans="1:10" x14ac:dyDescent="0.3">
      <c r="A63" s="15"/>
      <c r="B63" s="82" t="s">
        <v>201</v>
      </c>
      <c r="C63" s="34">
        <v>93010.03</v>
      </c>
      <c r="D63" s="25"/>
      <c r="E63" s="19">
        <v>144.94999999999999</v>
      </c>
      <c r="F63" s="19">
        <v>0</v>
      </c>
      <c r="G63" s="26">
        <f t="shared" si="5"/>
        <v>0</v>
      </c>
      <c r="J63" s="83">
        <f t="shared" si="3"/>
        <v>0</v>
      </c>
    </row>
    <row r="64" spans="1:10" x14ac:dyDescent="0.3">
      <c r="A64" s="15"/>
      <c r="B64" s="82" t="s">
        <v>202</v>
      </c>
      <c r="C64" s="34">
        <v>93010.03</v>
      </c>
      <c r="D64" s="25"/>
      <c r="E64" s="19">
        <v>149.94999999999999</v>
      </c>
      <c r="F64" s="19">
        <v>20</v>
      </c>
      <c r="G64" s="26">
        <f t="shared" si="5"/>
        <v>0</v>
      </c>
      <c r="J64" s="83">
        <f t="shared" si="3"/>
        <v>0</v>
      </c>
    </row>
    <row r="65" spans="1:10" x14ac:dyDescent="0.3">
      <c r="A65" s="15"/>
      <c r="B65" s="82" t="s">
        <v>203</v>
      </c>
      <c r="C65" s="34">
        <v>93010.03</v>
      </c>
      <c r="D65" s="25"/>
      <c r="E65" s="19">
        <v>154.94999999999999</v>
      </c>
      <c r="F65" s="19">
        <v>20</v>
      </c>
      <c r="G65" s="26">
        <f t="shared" si="5"/>
        <v>0</v>
      </c>
      <c r="J65" s="83">
        <f t="shared" si="3"/>
        <v>0</v>
      </c>
    </row>
    <row r="66" spans="1:10" x14ac:dyDescent="0.3">
      <c r="A66" s="15">
        <v>1</v>
      </c>
      <c r="B66" s="87" t="s">
        <v>72</v>
      </c>
      <c r="C66" s="51">
        <v>91011.01</v>
      </c>
      <c r="D66" s="38"/>
      <c r="E66" s="39">
        <v>7.95</v>
      </c>
      <c r="F66" s="39">
        <v>0</v>
      </c>
      <c r="G66" s="40">
        <f t="shared" si="5"/>
        <v>7.95</v>
      </c>
      <c r="J66" s="83">
        <f t="shared" si="3"/>
        <v>0</v>
      </c>
    </row>
    <row r="67" spans="1:10" x14ac:dyDescent="0.3">
      <c r="A67" s="15"/>
      <c r="B67" s="82" t="s">
        <v>73</v>
      </c>
      <c r="C67" s="34">
        <v>91012.01</v>
      </c>
      <c r="D67" s="34"/>
      <c r="E67" s="19">
        <v>12.95</v>
      </c>
      <c r="F67" s="19">
        <v>0</v>
      </c>
      <c r="G67" s="26">
        <f t="shared" si="5"/>
        <v>0</v>
      </c>
      <c r="J67" s="83">
        <f t="shared" si="3"/>
        <v>0</v>
      </c>
    </row>
    <row r="68" spans="1:10" x14ac:dyDescent="0.3">
      <c r="A68" s="118" t="s">
        <v>74</v>
      </c>
      <c r="B68" s="119"/>
      <c r="C68" s="119"/>
      <c r="D68" s="119"/>
      <c r="E68" s="119"/>
      <c r="F68" s="119"/>
      <c r="G68" s="120"/>
      <c r="J68" s="83"/>
    </row>
    <row r="69" spans="1:10" hidden="1" x14ac:dyDescent="0.3">
      <c r="A69" s="15"/>
      <c r="B69" s="84" t="s">
        <v>217</v>
      </c>
      <c r="C69" s="34">
        <v>77255.009999999995</v>
      </c>
      <c r="D69" s="18" t="s">
        <v>218</v>
      </c>
      <c r="E69" s="19">
        <v>54.95</v>
      </c>
      <c r="F69" s="19">
        <v>15</v>
      </c>
      <c r="G69" s="26">
        <f>A69*SUM(E69:F69)</f>
        <v>0</v>
      </c>
      <c r="J69" s="83">
        <f t="shared" si="3"/>
        <v>0</v>
      </c>
    </row>
    <row r="70" spans="1:10" hidden="1" x14ac:dyDescent="0.3">
      <c r="A70" s="15"/>
      <c r="B70" s="84" t="s">
        <v>219</v>
      </c>
      <c r="C70" s="34">
        <v>77252.009999999995</v>
      </c>
      <c r="D70" s="18" t="s">
        <v>93</v>
      </c>
      <c r="E70" s="19">
        <v>79.95</v>
      </c>
      <c r="F70" s="19">
        <v>0</v>
      </c>
      <c r="G70" s="26">
        <f>A70*SUM(E70:F70)</f>
        <v>0</v>
      </c>
      <c r="J70" s="83">
        <f t="shared" si="3"/>
        <v>0</v>
      </c>
    </row>
    <row r="71" spans="1:10" x14ac:dyDescent="0.3">
      <c r="A71" s="15"/>
      <c r="B71" s="88" t="s">
        <v>97</v>
      </c>
      <c r="C71" s="89">
        <v>77276.009999999995</v>
      </c>
      <c r="D71" s="18" t="s">
        <v>98</v>
      </c>
      <c r="E71" s="19">
        <v>74.95</v>
      </c>
      <c r="F71" s="19">
        <v>15</v>
      </c>
      <c r="G71" s="21">
        <f>A71*SUM(E71:F71)</f>
        <v>0</v>
      </c>
      <c r="J71" s="83">
        <f>+A71*F71</f>
        <v>0</v>
      </c>
    </row>
    <row r="72" spans="1:10" x14ac:dyDescent="0.3">
      <c r="A72" s="15"/>
      <c r="B72" s="88" t="s">
        <v>99</v>
      </c>
      <c r="C72" s="34">
        <v>77276.009999999995</v>
      </c>
      <c r="D72" s="18" t="s">
        <v>98</v>
      </c>
      <c r="E72" s="19">
        <v>94.95</v>
      </c>
      <c r="F72" s="19">
        <v>15</v>
      </c>
      <c r="G72" s="26">
        <f>A72*SUM(E72:F72)</f>
        <v>0</v>
      </c>
      <c r="J72" s="83">
        <f t="shared" si="3"/>
        <v>0</v>
      </c>
    </row>
    <row r="73" spans="1:10" x14ac:dyDescent="0.3">
      <c r="A73" s="15">
        <v>2</v>
      </c>
      <c r="B73" s="84" t="s">
        <v>220</v>
      </c>
      <c r="C73" s="34">
        <v>77321.009999999995</v>
      </c>
      <c r="D73" s="18" t="s">
        <v>93</v>
      </c>
      <c r="E73" s="19">
        <v>165.5</v>
      </c>
      <c r="F73" s="19">
        <v>0</v>
      </c>
      <c r="G73" s="26">
        <f>A73*SUM(E73:F73)</f>
        <v>331</v>
      </c>
      <c r="J73" s="83">
        <f t="shared" si="3"/>
        <v>0</v>
      </c>
    </row>
    <row r="74" spans="1:10" ht="18" customHeight="1" x14ac:dyDescent="0.3">
      <c r="A74" s="15"/>
      <c r="B74" s="84" t="s">
        <v>75</v>
      </c>
      <c r="C74" s="34">
        <v>77256.009999999995</v>
      </c>
      <c r="D74" s="18" t="s">
        <v>76</v>
      </c>
      <c r="E74" s="19">
        <v>69.95</v>
      </c>
      <c r="F74" s="19">
        <v>15</v>
      </c>
      <c r="G74" s="26">
        <f t="shared" ref="G74:G89" si="7">A74*SUM(E74:F74)</f>
        <v>0</v>
      </c>
      <c r="J74" s="83">
        <f t="shared" si="3"/>
        <v>0</v>
      </c>
    </row>
    <row r="75" spans="1:10" ht="18" customHeight="1" x14ac:dyDescent="0.3">
      <c r="A75" s="15"/>
      <c r="B75" s="84" t="s">
        <v>77</v>
      </c>
      <c r="C75" s="34">
        <v>77256.009999999995</v>
      </c>
      <c r="D75" s="18" t="s">
        <v>78</v>
      </c>
      <c r="E75" s="19">
        <v>99.95</v>
      </c>
      <c r="F75" s="19">
        <v>15</v>
      </c>
      <c r="G75" s="26">
        <f t="shared" si="7"/>
        <v>0</v>
      </c>
      <c r="J75" s="83">
        <f t="shared" si="3"/>
        <v>0</v>
      </c>
    </row>
    <row r="76" spans="1:10" ht="18" customHeight="1" x14ac:dyDescent="0.3">
      <c r="A76" s="15"/>
      <c r="B76" s="84" t="s">
        <v>79</v>
      </c>
      <c r="C76" s="34">
        <v>77256.009999999995</v>
      </c>
      <c r="D76" s="18" t="s">
        <v>80</v>
      </c>
      <c r="E76" s="19">
        <v>119.95</v>
      </c>
      <c r="F76" s="19">
        <v>15</v>
      </c>
      <c r="G76" s="26">
        <f t="shared" si="7"/>
        <v>0</v>
      </c>
      <c r="J76" s="83">
        <f t="shared" si="3"/>
        <v>0</v>
      </c>
    </row>
    <row r="77" spans="1:10" x14ac:dyDescent="0.3">
      <c r="A77" s="15"/>
      <c r="B77" s="84" t="s">
        <v>81</v>
      </c>
      <c r="C77" s="34"/>
      <c r="D77" s="18" t="s">
        <v>76</v>
      </c>
      <c r="E77" s="19">
        <f>129.95</f>
        <v>129.94999999999999</v>
      </c>
      <c r="F77" s="19">
        <v>15</v>
      </c>
      <c r="G77" s="26">
        <f t="shared" si="7"/>
        <v>0</v>
      </c>
      <c r="J77" s="83">
        <f t="shared" si="3"/>
        <v>0</v>
      </c>
    </row>
    <row r="78" spans="1:10" x14ac:dyDescent="0.3">
      <c r="A78" s="15"/>
      <c r="B78" s="84" t="s">
        <v>82</v>
      </c>
      <c r="C78" s="34"/>
      <c r="D78" s="18" t="s">
        <v>76</v>
      </c>
      <c r="E78" s="19">
        <v>139.94999999999999</v>
      </c>
      <c r="F78" s="19">
        <v>15</v>
      </c>
      <c r="G78" s="26">
        <f t="shared" si="7"/>
        <v>0</v>
      </c>
      <c r="J78" s="83">
        <f t="shared" si="3"/>
        <v>0</v>
      </c>
    </row>
    <row r="79" spans="1:10" ht="28.8" x14ac:dyDescent="0.3">
      <c r="A79" s="15"/>
      <c r="B79" s="84" t="s">
        <v>83</v>
      </c>
      <c r="C79" s="34">
        <v>77310.009999999995</v>
      </c>
      <c r="D79" s="18" t="s">
        <v>84</v>
      </c>
      <c r="E79" s="19">
        <v>179.95</v>
      </c>
      <c r="F79" s="19">
        <v>15</v>
      </c>
      <c r="G79" s="26">
        <f t="shared" si="7"/>
        <v>0</v>
      </c>
      <c r="J79" s="83">
        <f t="shared" si="3"/>
        <v>0</v>
      </c>
    </row>
    <row r="80" spans="1:10" ht="28.8" x14ac:dyDescent="0.3">
      <c r="A80" s="15"/>
      <c r="B80" s="84" t="s">
        <v>85</v>
      </c>
      <c r="C80" s="34">
        <v>77310.009999999995</v>
      </c>
      <c r="D80" s="18" t="s">
        <v>84</v>
      </c>
      <c r="E80" s="19">
        <v>202.95</v>
      </c>
      <c r="F80" s="19">
        <v>15</v>
      </c>
      <c r="G80" s="26">
        <f t="shared" si="7"/>
        <v>0</v>
      </c>
      <c r="J80" s="83">
        <f t="shared" si="3"/>
        <v>0</v>
      </c>
    </row>
    <row r="81" spans="1:10" ht="28.8" x14ac:dyDescent="0.3">
      <c r="A81" s="15"/>
      <c r="B81" s="84" t="s">
        <v>86</v>
      </c>
      <c r="C81" s="34">
        <v>77310.009999999995</v>
      </c>
      <c r="D81" s="18" t="s">
        <v>84</v>
      </c>
      <c r="E81" s="19">
        <v>219.95</v>
      </c>
      <c r="F81" s="19">
        <v>15</v>
      </c>
      <c r="G81" s="26">
        <f t="shared" si="7"/>
        <v>0</v>
      </c>
      <c r="J81" s="83">
        <f t="shared" si="3"/>
        <v>0</v>
      </c>
    </row>
    <row r="82" spans="1:10" x14ac:dyDescent="0.3">
      <c r="A82" s="15"/>
      <c r="B82" s="88" t="s">
        <v>87</v>
      </c>
      <c r="C82" s="90">
        <v>77312.009999999995</v>
      </c>
      <c r="D82" s="18" t="s">
        <v>88</v>
      </c>
      <c r="E82" s="19">
        <v>213.5</v>
      </c>
      <c r="F82" s="19">
        <v>15</v>
      </c>
      <c r="G82" s="21">
        <f t="shared" si="7"/>
        <v>0</v>
      </c>
      <c r="J82" s="83">
        <f t="shared" si="3"/>
        <v>0</v>
      </c>
    </row>
    <row r="83" spans="1:10" x14ac:dyDescent="0.3">
      <c r="A83" s="15"/>
      <c r="B83" s="88" t="s">
        <v>89</v>
      </c>
      <c r="C83" s="90">
        <v>77312.009999999995</v>
      </c>
      <c r="D83" s="18" t="s">
        <v>88</v>
      </c>
      <c r="E83" s="19">
        <v>236.5</v>
      </c>
      <c r="F83" s="19">
        <v>15</v>
      </c>
      <c r="G83" s="21">
        <f t="shared" si="7"/>
        <v>0</v>
      </c>
      <c r="J83" s="83">
        <f t="shared" si="3"/>
        <v>0</v>
      </c>
    </row>
    <row r="84" spans="1:10" x14ac:dyDescent="0.3">
      <c r="A84" s="15"/>
      <c r="B84" s="88" t="s">
        <v>90</v>
      </c>
      <c r="C84" s="90">
        <v>77315.009999999995</v>
      </c>
      <c r="D84" s="18" t="s">
        <v>93</v>
      </c>
      <c r="E84" s="19">
        <v>225.5</v>
      </c>
      <c r="F84" s="19">
        <v>15</v>
      </c>
      <c r="G84" s="21">
        <f t="shared" si="7"/>
        <v>0</v>
      </c>
      <c r="J84" s="83">
        <f t="shared" si="3"/>
        <v>0</v>
      </c>
    </row>
    <row r="85" spans="1:10" x14ac:dyDescent="0.3">
      <c r="A85" s="15"/>
      <c r="B85" s="88" t="s">
        <v>91</v>
      </c>
      <c r="C85" s="90">
        <v>77315.009999999995</v>
      </c>
      <c r="D85" s="18" t="s">
        <v>88</v>
      </c>
      <c r="E85" s="19">
        <v>248.5</v>
      </c>
      <c r="F85" s="19">
        <v>15</v>
      </c>
      <c r="G85" s="21">
        <f t="shared" si="7"/>
        <v>0</v>
      </c>
      <c r="J85" s="83">
        <f t="shared" si="3"/>
        <v>0</v>
      </c>
    </row>
    <row r="86" spans="1:10" x14ac:dyDescent="0.3">
      <c r="A86" s="15"/>
      <c r="B86" s="88" t="s">
        <v>92</v>
      </c>
      <c r="C86" s="89">
        <v>77208.009999999995</v>
      </c>
      <c r="D86" s="18" t="s">
        <v>93</v>
      </c>
      <c r="E86" s="19">
        <v>391.95</v>
      </c>
      <c r="F86" s="19">
        <v>85</v>
      </c>
      <c r="G86" s="21">
        <f t="shared" si="7"/>
        <v>0</v>
      </c>
      <c r="J86" s="83">
        <f t="shared" si="3"/>
        <v>0</v>
      </c>
    </row>
    <row r="87" spans="1:10" hidden="1" x14ac:dyDescent="0.3">
      <c r="A87" s="15"/>
      <c r="B87" s="88" t="s">
        <v>94</v>
      </c>
      <c r="C87" s="89">
        <v>77208.009999999995</v>
      </c>
      <c r="D87" s="18" t="s">
        <v>93</v>
      </c>
      <c r="E87" s="19">
        <v>411.95</v>
      </c>
      <c r="F87" s="19">
        <v>85</v>
      </c>
      <c r="G87" s="21">
        <f t="shared" si="7"/>
        <v>0</v>
      </c>
      <c r="J87" s="83">
        <f t="shared" si="3"/>
        <v>0</v>
      </c>
    </row>
    <row r="88" spans="1:10" hidden="1" x14ac:dyDescent="0.3">
      <c r="A88" s="15"/>
      <c r="B88" s="88" t="s">
        <v>95</v>
      </c>
      <c r="C88" s="89">
        <v>77208.009999999995</v>
      </c>
      <c r="D88" s="18" t="s">
        <v>93</v>
      </c>
      <c r="E88" s="19">
        <v>431.95</v>
      </c>
      <c r="F88" s="19">
        <v>85</v>
      </c>
      <c r="G88" s="21">
        <f t="shared" si="7"/>
        <v>0</v>
      </c>
      <c r="J88" s="83">
        <f t="shared" si="3"/>
        <v>0</v>
      </c>
    </row>
    <row r="89" spans="1:10" hidden="1" x14ac:dyDescent="0.3">
      <c r="A89" s="15"/>
      <c r="B89" s="88" t="s">
        <v>96</v>
      </c>
      <c r="C89" s="89">
        <v>77208.009999999995</v>
      </c>
      <c r="D89" s="18" t="s">
        <v>93</v>
      </c>
      <c r="E89" s="19">
        <v>461.95</v>
      </c>
      <c r="F89" s="19">
        <v>85</v>
      </c>
      <c r="G89" s="21">
        <f t="shared" si="7"/>
        <v>0</v>
      </c>
      <c r="J89" s="83">
        <f t="shared" si="3"/>
        <v>0</v>
      </c>
    </row>
    <row r="90" spans="1:10" x14ac:dyDescent="0.3">
      <c r="A90" s="44"/>
      <c r="B90" s="91"/>
      <c r="C90" s="92"/>
      <c r="D90" s="47"/>
      <c r="E90" s="48"/>
      <c r="F90" s="48"/>
      <c r="G90" s="49"/>
      <c r="J90" s="83">
        <f t="shared" si="3"/>
        <v>0</v>
      </c>
    </row>
    <row r="91" spans="1:10" x14ac:dyDescent="0.3">
      <c r="A91" s="118" t="s">
        <v>100</v>
      </c>
      <c r="B91" s="119"/>
      <c r="C91" s="119"/>
      <c r="D91" s="119"/>
      <c r="E91" s="119"/>
      <c r="F91" s="119"/>
      <c r="G91" s="120"/>
      <c r="J91" s="83"/>
    </row>
    <row r="92" spans="1:10" x14ac:dyDescent="0.3">
      <c r="A92" s="15"/>
      <c r="B92" s="86" t="s">
        <v>221</v>
      </c>
      <c r="C92" s="51">
        <v>77322.009999999995</v>
      </c>
      <c r="D92" s="38" t="s">
        <v>93</v>
      </c>
      <c r="E92" s="39">
        <v>64</v>
      </c>
      <c r="F92" s="39">
        <v>0</v>
      </c>
      <c r="G92" s="40">
        <f>A92*SUM(E92:F92)</f>
        <v>0</v>
      </c>
      <c r="J92" s="83">
        <f t="shared" si="3"/>
        <v>0</v>
      </c>
    </row>
    <row r="93" spans="1:10" x14ac:dyDescent="0.3">
      <c r="A93" s="15">
        <v>2</v>
      </c>
      <c r="B93" s="93" t="s">
        <v>222</v>
      </c>
      <c r="C93" s="51">
        <v>77323.009999999995</v>
      </c>
      <c r="D93" s="38" t="s">
        <v>93</v>
      </c>
      <c r="E93" s="39">
        <v>64</v>
      </c>
      <c r="F93" s="39">
        <v>0</v>
      </c>
      <c r="G93" s="40">
        <f>A93*SUM(E93:F93)</f>
        <v>128</v>
      </c>
      <c r="J93" s="83">
        <f t="shared" si="3"/>
        <v>0</v>
      </c>
    </row>
    <row r="94" spans="1:10" x14ac:dyDescent="0.3">
      <c r="A94" s="15"/>
      <c r="B94" s="88" t="s">
        <v>101</v>
      </c>
      <c r="C94" s="90">
        <v>75001.009999999995</v>
      </c>
      <c r="D94" s="18" t="s">
        <v>223</v>
      </c>
      <c r="E94" s="19">
        <v>64.95</v>
      </c>
      <c r="F94" s="19">
        <v>0</v>
      </c>
      <c r="G94" s="21">
        <f t="shared" ref="G94:G99" si="8">A94*SUM(E94:F94)</f>
        <v>0</v>
      </c>
      <c r="J94" s="83">
        <f t="shared" si="3"/>
        <v>0</v>
      </c>
    </row>
    <row r="95" spans="1:10" x14ac:dyDescent="0.3">
      <c r="A95" s="15"/>
      <c r="B95" s="88" t="s">
        <v>103</v>
      </c>
      <c r="C95" s="90">
        <v>77300.009999999995</v>
      </c>
      <c r="D95" s="18" t="s">
        <v>93</v>
      </c>
      <c r="E95" s="19">
        <v>95.95</v>
      </c>
      <c r="F95" s="19">
        <v>0</v>
      </c>
      <c r="G95" s="21">
        <f t="shared" si="8"/>
        <v>0</v>
      </c>
      <c r="J95" s="83">
        <f t="shared" ref="J95:J153" si="9">+A95*F95</f>
        <v>0</v>
      </c>
    </row>
    <row r="96" spans="1:10" x14ac:dyDescent="0.3">
      <c r="A96" s="15"/>
      <c r="B96" s="88" t="s">
        <v>104</v>
      </c>
      <c r="C96" s="90">
        <v>77302.009999999995</v>
      </c>
      <c r="D96" s="18" t="s">
        <v>93</v>
      </c>
      <c r="E96" s="39">
        <v>95.95</v>
      </c>
      <c r="F96" s="19">
        <v>0</v>
      </c>
      <c r="G96" s="21">
        <f t="shared" si="8"/>
        <v>0</v>
      </c>
      <c r="J96" s="83">
        <f t="shared" si="9"/>
        <v>0</v>
      </c>
    </row>
    <row r="97" spans="1:10" x14ac:dyDescent="0.3">
      <c r="A97" s="15"/>
      <c r="B97" s="93" t="s">
        <v>105</v>
      </c>
      <c r="C97" s="51">
        <v>77317.100000000006</v>
      </c>
      <c r="D97" s="38" t="s">
        <v>93</v>
      </c>
      <c r="E97" s="39">
        <v>95.95</v>
      </c>
      <c r="F97" s="39">
        <v>0</v>
      </c>
      <c r="G97" s="40">
        <f t="shared" si="8"/>
        <v>0</v>
      </c>
      <c r="J97" s="83">
        <f t="shared" si="9"/>
        <v>0</v>
      </c>
    </row>
    <row r="98" spans="1:10" x14ac:dyDescent="0.3">
      <c r="A98" s="15"/>
      <c r="B98" s="94" t="s">
        <v>107</v>
      </c>
      <c r="C98" s="90">
        <v>77281.009999999995</v>
      </c>
      <c r="D98" s="18" t="s">
        <v>93</v>
      </c>
      <c r="E98" s="19">
        <v>84.95</v>
      </c>
      <c r="F98" s="19">
        <v>0</v>
      </c>
      <c r="G98" s="21">
        <f t="shared" si="8"/>
        <v>0</v>
      </c>
      <c r="J98" s="83">
        <f t="shared" si="9"/>
        <v>0</v>
      </c>
    </row>
    <row r="99" spans="1:10" x14ac:dyDescent="0.3">
      <c r="A99" s="15"/>
      <c r="B99" s="88" t="s">
        <v>109</v>
      </c>
      <c r="C99" s="89">
        <v>77258.009999999995</v>
      </c>
      <c r="D99" s="18" t="s">
        <v>110</v>
      </c>
      <c r="E99" s="19">
        <v>49.95</v>
      </c>
      <c r="F99" s="19">
        <v>0</v>
      </c>
      <c r="G99" s="21">
        <f t="shared" si="8"/>
        <v>0</v>
      </c>
      <c r="J99" s="83">
        <f t="shared" si="9"/>
        <v>0</v>
      </c>
    </row>
    <row r="100" spans="1:10" x14ac:dyDescent="0.3">
      <c r="A100" s="118" t="s">
        <v>111</v>
      </c>
      <c r="B100" s="119"/>
      <c r="C100" s="119"/>
      <c r="D100" s="119"/>
      <c r="E100" s="119"/>
      <c r="F100" s="119"/>
      <c r="G100" s="120"/>
      <c r="J100" s="83"/>
    </row>
    <row r="101" spans="1:10" x14ac:dyDescent="0.3">
      <c r="A101" s="15">
        <v>2</v>
      </c>
      <c r="B101" s="88" t="s">
        <v>242</v>
      </c>
      <c r="C101" s="90" t="s">
        <v>113</v>
      </c>
      <c r="D101" s="18" t="s">
        <v>243</v>
      </c>
      <c r="E101" s="19">
        <v>24.5</v>
      </c>
      <c r="F101" s="19">
        <v>0</v>
      </c>
      <c r="G101" s="21">
        <f t="shared" ref="G101:G116" si="10">A101*SUM(E101:F101)</f>
        <v>49</v>
      </c>
      <c r="J101" s="83">
        <f t="shared" si="9"/>
        <v>0</v>
      </c>
    </row>
    <row r="102" spans="1:10" x14ac:dyDescent="0.3">
      <c r="A102" s="15"/>
      <c r="B102" s="88" t="s">
        <v>114</v>
      </c>
      <c r="C102" s="90">
        <v>77406.009999999995</v>
      </c>
      <c r="D102" s="18" t="s">
        <v>93</v>
      </c>
      <c r="E102" s="19">
        <v>18.5</v>
      </c>
      <c r="F102" s="19">
        <v>0</v>
      </c>
      <c r="G102" s="21">
        <f t="shared" si="10"/>
        <v>0</v>
      </c>
      <c r="J102" s="83">
        <f t="shared" si="9"/>
        <v>0</v>
      </c>
    </row>
    <row r="103" spans="1:10" x14ac:dyDescent="0.3">
      <c r="A103" s="15"/>
      <c r="B103" s="88" t="s">
        <v>115</v>
      </c>
      <c r="C103" s="90">
        <v>77405.009999999995</v>
      </c>
      <c r="D103" s="18" t="s">
        <v>93</v>
      </c>
      <c r="E103" s="19">
        <v>6</v>
      </c>
      <c r="F103" s="19">
        <v>0</v>
      </c>
      <c r="G103" s="21">
        <f t="shared" si="10"/>
        <v>0</v>
      </c>
      <c r="J103" s="83">
        <f t="shared" si="9"/>
        <v>0</v>
      </c>
    </row>
    <row r="104" spans="1:10" x14ac:dyDescent="0.3">
      <c r="A104" s="32"/>
      <c r="B104" s="84" t="s">
        <v>116</v>
      </c>
      <c r="C104" s="34" t="s">
        <v>117</v>
      </c>
      <c r="D104" s="18" t="s">
        <v>93</v>
      </c>
      <c r="E104" s="19">
        <v>17.95</v>
      </c>
      <c r="F104" s="19">
        <v>0</v>
      </c>
      <c r="G104" s="26">
        <f t="shared" si="10"/>
        <v>0</v>
      </c>
      <c r="J104" s="83">
        <f t="shared" si="9"/>
        <v>0</v>
      </c>
    </row>
    <row r="105" spans="1:10" x14ac:dyDescent="0.3">
      <c r="A105" s="32"/>
      <c r="B105" s="84" t="s">
        <v>240</v>
      </c>
      <c r="C105" s="34" t="s">
        <v>241</v>
      </c>
      <c r="D105" s="18" t="s">
        <v>93</v>
      </c>
      <c r="E105" s="19">
        <v>9.9499999999999993</v>
      </c>
      <c r="F105" s="19">
        <v>0</v>
      </c>
      <c r="G105" s="26">
        <f t="shared" si="10"/>
        <v>0</v>
      </c>
      <c r="J105" s="83">
        <f t="shared" si="9"/>
        <v>0</v>
      </c>
    </row>
    <row r="106" spans="1:10" x14ac:dyDescent="0.3">
      <c r="A106" s="32">
        <v>2</v>
      </c>
      <c r="B106" s="84" t="s">
        <v>224</v>
      </c>
      <c r="C106" s="34">
        <v>84023.01</v>
      </c>
      <c r="D106" s="25"/>
      <c r="E106" s="19">
        <v>34.950000000000003</v>
      </c>
      <c r="F106" s="19">
        <v>0</v>
      </c>
      <c r="G106" s="26">
        <f t="shared" si="10"/>
        <v>69.900000000000006</v>
      </c>
      <c r="J106" s="83">
        <f t="shared" si="9"/>
        <v>0</v>
      </c>
    </row>
    <row r="107" spans="1:10" x14ac:dyDescent="0.3">
      <c r="A107" s="32"/>
      <c r="B107" s="84" t="s">
        <v>118</v>
      </c>
      <c r="C107" s="34">
        <v>77407.070000000007</v>
      </c>
      <c r="D107" s="25"/>
      <c r="E107" s="19">
        <v>99.95</v>
      </c>
      <c r="F107" s="19">
        <v>0</v>
      </c>
      <c r="G107" s="26">
        <f t="shared" si="10"/>
        <v>0</v>
      </c>
      <c r="J107" s="83">
        <f t="shared" si="9"/>
        <v>0</v>
      </c>
    </row>
    <row r="108" spans="1:10" x14ac:dyDescent="0.3">
      <c r="A108" s="32"/>
      <c r="B108" s="84" t="s">
        <v>119</v>
      </c>
      <c r="C108" s="34">
        <v>77407.070000000007</v>
      </c>
      <c r="D108" s="25"/>
      <c r="E108" s="19">
        <v>95</v>
      </c>
      <c r="F108" s="19">
        <v>0</v>
      </c>
      <c r="G108" s="26">
        <f t="shared" si="10"/>
        <v>0</v>
      </c>
      <c r="J108" s="83">
        <f t="shared" si="9"/>
        <v>0</v>
      </c>
    </row>
    <row r="109" spans="1:10" x14ac:dyDescent="0.3">
      <c r="A109" s="32"/>
      <c r="B109" s="84" t="s">
        <v>120</v>
      </c>
      <c r="C109" s="34">
        <v>77409.009999999995</v>
      </c>
      <c r="D109" s="25"/>
      <c r="E109" s="19">
        <v>119.95</v>
      </c>
      <c r="F109" s="19">
        <v>0</v>
      </c>
      <c r="G109" s="26">
        <f t="shared" si="10"/>
        <v>0</v>
      </c>
      <c r="J109" s="83">
        <f t="shared" si="9"/>
        <v>0</v>
      </c>
    </row>
    <row r="110" spans="1:10" x14ac:dyDescent="0.3">
      <c r="A110" s="32"/>
      <c r="B110" s="86" t="s">
        <v>121</v>
      </c>
      <c r="C110" s="51" t="s">
        <v>122</v>
      </c>
      <c r="D110" s="38"/>
      <c r="E110" s="39">
        <v>6.95</v>
      </c>
      <c r="F110" s="39">
        <v>0</v>
      </c>
      <c r="G110" s="40">
        <f t="shared" si="10"/>
        <v>0</v>
      </c>
      <c r="J110" s="83">
        <f t="shared" si="9"/>
        <v>0</v>
      </c>
    </row>
    <row r="111" spans="1:10" x14ac:dyDescent="0.3">
      <c r="A111" s="32"/>
      <c r="B111" s="84" t="s">
        <v>123</v>
      </c>
      <c r="C111" s="34">
        <v>77400.009999999995</v>
      </c>
      <c r="D111" s="25"/>
      <c r="E111" s="19">
        <v>1.5</v>
      </c>
      <c r="F111" s="19">
        <v>0</v>
      </c>
      <c r="G111" s="26">
        <f t="shared" si="10"/>
        <v>0</v>
      </c>
      <c r="J111" s="83">
        <f t="shared" si="9"/>
        <v>0</v>
      </c>
    </row>
    <row r="112" spans="1:10" x14ac:dyDescent="0.3">
      <c r="A112" s="32"/>
      <c r="B112" s="84" t="s">
        <v>124</v>
      </c>
      <c r="C112" s="34">
        <v>77420.009999999995</v>
      </c>
      <c r="D112" s="25"/>
      <c r="E112" s="19">
        <v>49.95</v>
      </c>
      <c r="F112" s="19">
        <v>0</v>
      </c>
      <c r="G112" s="26">
        <f t="shared" si="10"/>
        <v>0</v>
      </c>
      <c r="J112" s="83">
        <f t="shared" si="9"/>
        <v>0</v>
      </c>
    </row>
    <row r="113" spans="1:10" x14ac:dyDescent="0.3">
      <c r="A113" s="32"/>
      <c r="B113" s="84" t="s">
        <v>125</v>
      </c>
      <c r="C113" s="34">
        <v>77420.009999999995</v>
      </c>
      <c r="D113" s="25"/>
      <c r="E113" s="19">
        <v>55.95</v>
      </c>
      <c r="F113" s="19">
        <v>0</v>
      </c>
      <c r="G113" s="26">
        <f t="shared" si="10"/>
        <v>0</v>
      </c>
      <c r="J113" s="83">
        <f t="shared" si="9"/>
        <v>0</v>
      </c>
    </row>
    <row r="114" spans="1:10" x14ac:dyDescent="0.3">
      <c r="A114" s="32"/>
      <c r="B114" s="84" t="s">
        <v>126</v>
      </c>
      <c r="C114" s="34">
        <v>77431.02</v>
      </c>
      <c r="D114" s="25"/>
      <c r="E114" s="19">
        <v>24.95</v>
      </c>
      <c r="F114" s="19">
        <v>0</v>
      </c>
      <c r="G114" s="26">
        <f t="shared" si="10"/>
        <v>0</v>
      </c>
      <c r="J114" s="83">
        <f t="shared" si="9"/>
        <v>0</v>
      </c>
    </row>
    <row r="115" spans="1:10" x14ac:dyDescent="0.3">
      <c r="A115" s="32"/>
      <c r="B115" s="84" t="s">
        <v>127</v>
      </c>
      <c r="C115" s="34">
        <v>77432.009999999995</v>
      </c>
      <c r="D115" s="25"/>
      <c r="E115" s="19">
        <v>24.95</v>
      </c>
      <c r="F115" s="19">
        <v>0</v>
      </c>
      <c r="G115" s="26">
        <f t="shared" si="10"/>
        <v>0</v>
      </c>
      <c r="J115" s="83">
        <f t="shared" si="9"/>
        <v>0</v>
      </c>
    </row>
    <row r="116" spans="1:10" x14ac:dyDescent="0.3">
      <c r="A116" s="15"/>
      <c r="B116" s="88"/>
      <c r="C116" s="90"/>
      <c r="D116" s="18"/>
      <c r="E116" s="19"/>
      <c r="F116" s="19"/>
      <c r="G116" s="21">
        <f t="shared" si="10"/>
        <v>0</v>
      </c>
      <c r="J116" s="83">
        <f t="shared" si="9"/>
        <v>0</v>
      </c>
    </row>
    <row r="117" spans="1:10" x14ac:dyDescent="0.3">
      <c r="A117" s="118" t="s">
        <v>128</v>
      </c>
      <c r="B117" s="119"/>
      <c r="C117" s="119"/>
      <c r="D117" s="119"/>
      <c r="E117" s="119"/>
      <c r="F117" s="119"/>
      <c r="G117" s="120"/>
      <c r="J117" s="83"/>
    </row>
    <row r="118" spans="1:10" x14ac:dyDescent="0.3">
      <c r="A118" s="32">
        <v>1</v>
      </c>
      <c r="B118" s="86" t="s">
        <v>129</v>
      </c>
      <c r="C118" s="51" t="s">
        <v>130</v>
      </c>
      <c r="D118" s="51"/>
      <c r="E118" s="39">
        <v>279.95</v>
      </c>
      <c r="F118" s="39"/>
      <c r="G118" s="40">
        <f t="shared" ref="G118:G125" si="11">A118*SUM(E118:F118)</f>
        <v>279.95</v>
      </c>
      <c r="J118" s="83">
        <f t="shared" si="9"/>
        <v>0</v>
      </c>
    </row>
    <row r="119" spans="1:10" x14ac:dyDescent="0.3">
      <c r="A119" s="32"/>
      <c r="B119" s="86" t="s">
        <v>131</v>
      </c>
      <c r="C119" s="51" t="s">
        <v>45</v>
      </c>
      <c r="D119" s="51">
        <v>32</v>
      </c>
      <c r="E119" s="39">
        <v>154.94999999999999</v>
      </c>
      <c r="F119" s="39"/>
      <c r="G119" s="40">
        <f t="shared" si="11"/>
        <v>0</v>
      </c>
      <c r="J119" s="83">
        <f t="shared" si="9"/>
        <v>0</v>
      </c>
    </row>
    <row r="120" spans="1:10" x14ac:dyDescent="0.3">
      <c r="A120" s="32"/>
      <c r="B120" s="86" t="s">
        <v>132</v>
      </c>
      <c r="C120" s="51"/>
      <c r="D120" s="51">
        <v>3</v>
      </c>
      <c r="E120" s="39">
        <v>6</v>
      </c>
      <c r="F120" s="39"/>
      <c r="G120" s="40">
        <f t="shared" si="11"/>
        <v>0</v>
      </c>
      <c r="J120" s="83">
        <f t="shared" si="9"/>
        <v>0</v>
      </c>
    </row>
    <row r="121" spans="1:10" x14ac:dyDescent="0.3">
      <c r="A121" s="32"/>
      <c r="B121" s="86" t="s">
        <v>134</v>
      </c>
      <c r="C121" s="51"/>
      <c r="D121" s="51" t="s">
        <v>93</v>
      </c>
      <c r="E121" s="39">
        <v>1.95</v>
      </c>
      <c r="F121" s="39"/>
      <c r="G121" s="40">
        <f t="shared" si="11"/>
        <v>0</v>
      </c>
      <c r="J121" s="83">
        <f t="shared" si="9"/>
        <v>0</v>
      </c>
    </row>
    <row r="122" spans="1:10" x14ac:dyDescent="0.3">
      <c r="A122" s="32">
        <v>45</v>
      </c>
      <c r="B122" s="86" t="s">
        <v>135</v>
      </c>
      <c r="C122" s="51" t="s">
        <v>136</v>
      </c>
      <c r="D122" s="51" t="s">
        <v>80</v>
      </c>
      <c r="E122" s="39">
        <v>0.45</v>
      </c>
      <c r="F122" s="39"/>
      <c r="G122" s="40">
        <f t="shared" si="11"/>
        <v>20.25</v>
      </c>
      <c r="J122" s="83">
        <f t="shared" si="9"/>
        <v>0</v>
      </c>
    </row>
    <row r="123" spans="1:10" x14ac:dyDescent="0.3">
      <c r="A123" s="32"/>
      <c r="B123" s="86" t="s">
        <v>137</v>
      </c>
      <c r="C123" s="51">
        <v>93102.02</v>
      </c>
      <c r="D123" s="51"/>
      <c r="E123" s="39">
        <v>179.95</v>
      </c>
      <c r="F123" s="39"/>
      <c r="G123" s="40">
        <f t="shared" si="11"/>
        <v>0</v>
      </c>
      <c r="J123" s="83">
        <f t="shared" si="9"/>
        <v>0</v>
      </c>
    </row>
    <row r="124" spans="1:10" x14ac:dyDescent="0.3">
      <c r="A124" s="32"/>
      <c r="B124" s="86" t="s">
        <v>138</v>
      </c>
      <c r="C124" s="51">
        <v>93117.01</v>
      </c>
      <c r="D124" s="51"/>
      <c r="E124" s="39">
        <v>204.95</v>
      </c>
      <c r="F124" s="39"/>
      <c r="G124" s="40">
        <f t="shared" si="11"/>
        <v>0</v>
      </c>
      <c r="J124" s="83">
        <f t="shared" si="9"/>
        <v>0</v>
      </c>
    </row>
    <row r="125" spans="1:10" x14ac:dyDescent="0.3">
      <c r="A125" s="32"/>
      <c r="B125" s="84"/>
      <c r="C125" s="34" t="s">
        <v>65</v>
      </c>
      <c r="D125" s="34"/>
      <c r="E125" s="19"/>
      <c r="F125" s="19"/>
      <c r="G125" s="26">
        <f t="shared" si="11"/>
        <v>0</v>
      </c>
      <c r="J125" s="83">
        <f t="shared" si="9"/>
        <v>0</v>
      </c>
    </row>
    <row r="126" spans="1:10" x14ac:dyDescent="0.3">
      <c r="A126" s="118" t="s">
        <v>139</v>
      </c>
      <c r="B126" s="119"/>
      <c r="C126" s="119"/>
      <c r="D126" s="119"/>
      <c r="E126" s="119"/>
      <c r="F126" s="119"/>
      <c r="G126" s="120"/>
      <c r="J126" s="83"/>
    </row>
    <row r="127" spans="1:10" hidden="1" x14ac:dyDescent="0.3">
      <c r="A127" s="32"/>
      <c r="B127" s="84" t="s">
        <v>140</v>
      </c>
      <c r="C127" s="34">
        <v>55077.01</v>
      </c>
      <c r="D127" s="34" t="s">
        <v>141</v>
      </c>
      <c r="E127" s="19">
        <v>375</v>
      </c>
      <c r="F127" s="19">
        <v>30</v>
      </c>
      <c r="G127" s="26">
        <f t="shared" ref="G127:G136" si="12">A127*SUM(E127:F127)</f>
        <v>0</v>
      </c>
      <c r="J127" s="83">
        <f t="shared" si="9"/>
        <v>0</v>
      </c>
    </row>
    <row r="128" spans="1:10" hidden="1" x14ac:dyDescent="0.3">
      <c r="A128" s="32"/>
      <c r="B128" s="84" t="s">
        <v>142</v>
      </c>
      <c r="C128" s="34">
        <v>55077.01</v>
      </c>
      <c r="D128" s="34" t="s">
        <v>143</v>
      </c>
      <c r="E128" s="19">
        <v>375</v>
      </c>
      <c r="F128" s="19">
        <v>30</v>
      </c>
      <c r="G128" s="26">
        <f t="shared" si="12"/>
        <v>0</v>
      </c>
      <c r="J128" s="83">
        <f t="shared" si="9"/>
        <v>0</v>
      </c>
    </row>
    <row r="129" spans="1:10" x14ac:dyDescent="0.3">
      <c r="A129" s="32"/>
      <c r="B129" s="84" t="s">
        <v>225</v>
      </c>
      <c r="C129" s="34">
        <v>55083.01</v>
      </c>
      <c r="D129" s="34" t="s">
        <v>226</v>
      </c>
      <c r="E129" s="19">
        <v>135</v>
      </c>
      <c r="F129" s="19">
        <v>10</v>
      </c>
      <c r="G129" s="26">
        <f t="shared" si="12"/>
        <v>0</v>
      </c>
      <c r="J129" s="83">
        <f t="shared" si="9"/>
        <v>0</v>
      </c>
    </row>
    <row r="130" spans="1:10" x14ac:dyDescent="0.3">
      <c r="A130" s="32"/>
      <c r="B130" s="86" t="s">
        <v>227</v>
      </c>
      <c r="C130" s="51">
        <v>55082.01</v>
      </c>
      <c r="D130" s="51" t="s">
        <v>226</v>
      </c>
      <c r="E130" s="39">
        <v>170</v>
      </c>
      <c r="F130" s="39">
        <v>30</v>
      </c>
      <c r="G130" s="40">
        <f t="shared" si="12"/>
        <v>0</v>
      </c>
      <c r="J130" s="83">
        <f t="shared" si="9"/>
        <v>0</v>
      </c>
    </row>
    <row r="131" spans="1:10" x14ac:dyDescent="0.3">
      <c r="A131" s="32"/>
      <c r="B131" s="86" t="s">
        <v>144</v>
      </c>
      <c r="C131" s="51">
        <v>93000.01</v>
      </c>
      <c r="D131" s="51"/>
      <c r="E131" s="39">
        <v>84.95</v>
      </c>
      <c r="F131" s="39">
        <v>0</v>
      </c>
      <c r="G131" s="26">
        <f t="shared" si="12"/>
        <v>0</v>
      </c>
      <c r="J131" s="83">
        <f t="shared" si="9"/>
        <v>0</v>
      </c>
    </row>
    <row r="132" spans="1:10" x14ac:dyDescent="0.3">
      <c r="A132" s="32"/>
      <c r="B132" s="86" t="s">
        <v>145</v>
      </c>
      <c r="C132" s="51">
        <v>92997.01</v>
      </c>
      <c r="D132" s="51"/>
      <c r="E132" s="39">
        <v>84.95</v>
      </c>
      <c r="F132" s="39">
        <v>0</v>
      </c>
      <c r="G132" s="40">
        <f t="shared" si="12"/>
        <v>0</v>
      </c>
      <c r="J132" s="83">
        <f t="shared" si="9"/>
        <v>0</v>
      </c>
    </row>
    <row r="133" spans="1:10" x14ac:dyDescent="0.3">
      <c r="A133" s="32"/>
      <c r="B133" s="86" t="s">
        <v>146</v>
      </c>
      <c r="C133" s="51">
        <v>92997.01</v>
      </c>
      <c r="D133" s="51"/>
      <c r="E133" s="39">
        <v>89.95</v>
      </c>
      <c r="F133" s="39">
        <v>0</v>
      </c>
      <c r="G133" s="40">
        <f t="shared" si="12"/>
        <v>0</v>
      </c>
      <c r="J133" s="83">
        <f t="shared" si="9"/>
        <v>0</v>
      </c>
    </row>
    <row r="134" spans="1:10" x14ac:dyDescent="0.3">
      <c r="A134" s="32"/>
      <c r="B134" s="84" t="s">
        <v>149</v>
      </c>
      <c r="C134" s="34">
        <v>37978.01</v>
      </c>
      <c r="D134" s="34" t="s">
        <v>150</v>
      </c>
      <c r="E134" s="19">
        <v>14.95</v>
      </c>
      <c r="F134" s="19">
        <v>8</v>
      </c>
      <c r="G134" s="26">
        <f t="shared" si="12"/>
        <v>0</v>
      </c>
      <c r="J134" s="83">
        <f t="shared" si="9"/>
        <v>0</v>
      </c>
    </row>
    <row r="135" spans="1:10" x14ac:dyDescent="0.3">
      <c r="A135" s="32"/>
      <c r="B135" s="84" t="s">
        <v>151</v>
      </c>
      <c r="C135" s="34">
        <v>37978.01</v>
      </c>
      <c r="D135" s="34" t="s">
        <v>150</v>
      </c>
      <c r="E135" s="19">
        <v>24.95</v>
      </c>
      <c r="F135" s="19">
        <v>8</v>
      </c>
      <c r="G135" s="26">
        <f t="shared" si="12"/>
        <v>0</v>
      </c>
      <c r="J135" s="83">
        <f t="shared" si="9"/>
        <v>0</v>
      </c>
    </row>
    <row r="136" spans="1:10" x14ac:dyDescent="0.3">
      <c r="A136" s="32"/>
      <c r="B136" s="84"/>
      <c r="C136" s="34"/>
      <c r="D136" s="34"/>
      <c r="E136" s="19"/>
      <c r="F136" s="19"/>
      <c r="G136" s="26">
        <f t="shared" si="12"/>
        <v>0</v>
      </c>
      <c r="J136" s="83">
        <f t="shared" si="9"/>
        <v>0</v>
      </c>
    </row>
    <row r="137" spans="1:10" x14ac:dyDescent="0.3">
      <c r="A137" s="118" t="s">
        <v>228</v>
      </c>
      <c r="B137" s="119"/>
      <c r="C137" s="119"/>
      <c r="D137" s="119"/>
      <c r="E137" s="119"/>
      <c r="F137" s="119"/>
      <c r="G137" s="120"/>
      <c r="J137" s="83"/>
    </row>
    <row r="138" spans="1:10" x14ac:dyDescent="0.3">
      <c r="A138" s="32"/>
      <c r="B138" s="84" t="s">
        <v>153</v>
      </c>
      <c r="C138" s="34">
        <v>77106.009999999995</v>
      </c>
      <c r="D138" s="34" t="s">
        <v>154</v>
      </c>
      <c r="E138" s="19">
        <v>26.95</v>
      </c>
      <c r="F138" s="19">
        <v>10</v>
      </c>
      <c r="G138" s="26">
        <f t="shared" ref="G138:G167" si="13">A138*SUM(E138:F138)</f>
        <v>0</v>
      </c>
      <c r="J138" s="83">
        <f t="shared" si="9"/>
        <v>0</v>
      </c>
    </row>
    <row r="139" spans="1:10" x14ac:dyDescent="0.3">
      <c r="A139" s="32"/>
      <c r="B139" s="84" t="s">
        <v>155</v>
      </c>
      <c r="C139" s="34">
        <v>75004.009999999995</v>
      </c>
      <c r="D139" s="34" t="s">
        <v>93</v>
      </c>
      <c r="E139" s="19">
        <v>24.95</v>
      </c>
      <c r="F139" s="19">
        <v>10</v>
      </c>
      <c r="G139" s="26">
        <f t="shared" si="13"/>
        <v>0</v>
      </c>
      <c r="J139" s="83">
        <f t="shared" si="9"/>
        <v>0</v>
      </c>
    </row>
    <row r="140" spans="1:10" ht="28.8" x14ac:dyDescent="0.3">
      <c r="A140" s="32"/>
      <c r="B140" s="33" t="s">
        <v>156</v>
      </c>
      <c r="C140" s="34">
        <v>75011.009999999995</v>
      </c>
      <c r="D140" s="25" t="s">
        <v>157</v>
      </c>
      <c r="E140" s="19">
        <v>29.95</v>
      </c>
      <c r="F140" s="19">
        <v>10</v>
      </c>
      <c r="G140" s="26">
        <f t="shared" si="13"/>
        <v>0</v>
      </c>
      <c r="J140" s="83">
        <f t="shared" si="9"/>
        <v>0</v>
      </c>
    </row>
    <row r="141" spans="1:10" ht="43.2" x14ac:dyDescent="0.3">
      <c r="A141" s="32"/>
      <c r="B141" s="84" t="s">
        <v>158</v>
      </c>
      <c r="C141" s="34">
        <v>71101.009999999995</v>
      </c>
      <c r="D141" s="25" t="s">
        <v>229</v>
      </c>
      <c r="E141" s="19">
        <v>49.95</v>
      </c>
      <c r="F141" s="19">
        <v>10</v>
      </c>
      <c r="G141" s="26">
        <f t="shared" si="13"/>
        <v>0</v>
      </c>
      <c r="J141" s="83">
        <f t="shared" si="9"/>
        <v>0</v>
      </c>
    </row>
    <row r="142" spans="1:10" x14ac:dyDescent="0.3">
      <c r="A142" s="32"/>
      <c r="B142" s="33" t="s">
        <v>160</v>
      </c>
      <c r="C142" s="24">
        <v>75005.009999999995</v>
      </c>
      <c r="D142" s="25" t="s">
        <v>161</v>
      </c>
      <c r="E142" s="19">
        <v>54.95</v>
      </c>
      <c r="F142" s="19">
        <v>10</v>
      </c>
      <c r="G142" s="26">
        <f t="shared" si="13"/>
        <v>0</v>
      </c>
    </row>
    <row r="143" spans="1:10" x14ac:dyDescent="0.3">
      <c r="A143" s="32"/>
      <c r="B143" s="84" t="s">
        <v>162</v>
      </c>
      <c r="C143" s="34">
        <v>77105.009999999995</v>
      </c>
      <c r="D143" s="34" t="s">
        <v>163</v>
      </c>
      <c r="E143" s="19">
        <v>74.95</v>
      </c>
      <c r="F143" s="19">
        <v>10</v>
      </c>
      <c r="G143" s="26">
        <f t="shared" si="13"/>
        <v>0</v>
      </c>
      <c r="J143" s="83">
        <f t="shared" si="9"/>
        <v>0</v>
      </c>
    </row>
    <row r="144" spans="1:10" x14ac:dyDescent="0.3">
      <c r="A144" s="32"/>
      <c r="B144" s="84" t="s">
        <v>164</v>
      </c>
      <c r="C144" s="34">
        <v>75005.009999999995</v>
      </c>
      <c r="D144" s="25" t="s">
        <v>161</v>
      </c>
      <c r="E144" s="19">
        <v>79.95</v>
      </c>
      <c r="F144" s="19">
        <v>10</v>
      </c>
      <c r="G144" s="26">
        <f t="shared" si="13"/>
        <v>0</v>
      </c>
      <c r="J144" s="83">
        <f t="shared" si="9"/>
        <v>0</v>
      </c>
    </row>
    <row r="145" spans="1:10" x14ac:dyDescent="0.3">
      <c r="A145" s="32"/>
      <c r="B145" s="84" t="s">
        <v>165</v>
      </c>
      <c r="C145" s="34">
        <v>45103.01</v>
      </c>
      <c r="D145" s="25" t="s">
        <v>166</v>
      </c>
      <c r="E145" s="19">
        <v>64.95</v>
      </c>
      <c r="F145" s="19">
        <v>0</v>
      </c>
      <c r="G145" s="26">
        <f t="shared" si="13"/>
        <v>0</v>
      </c>
      <c r="J145" s="83">
        <f t="shared" si="9"/>
        <v>0</v>
      </c>
    </row>
    <row r="146" spans="1:10" ht="28.8" x14ac:dyDescent="0.3">
      <c r="A146" s="32"/>
      <c r="B146" s="86" t="s">
        <v>167</v>
      </c>
      <c r="C146" s="51">
        <v>45100.01</v>
      </c>
      <c r="D146" s="38" t="s">
        <v>168</v>
      </c>
      <c r="E146" s="39">
        <v>59.95</v>
      </c>
      <c r="F146" s="39">
        <v>0</v>
      </c>
      <c r="G146" s="40">
        <f t="shared" si="13"/>
        <v>0</v>
      </c>
      <c r="J146" s="83">
        <f t="shared" si="9"/>
        <v>0</v>
      </c>
    </row>
    <row r="147" spans="1:10" x14ac:dyDescent="0.3">
      <c r="A147" s="32"/>
      <c r="B147" s="86" t="s">
        <v>135</v>
      </c>
      <c r="C147" s="51" t="s">
        <v>136</v>
      </c>
      <c r="D147" s="51" t="s">
        <v>80</v>
      </c>
      <c r="E147" s="39">
        <v>0.45</v>
      </c>
      <c r="F147" s="39">
        <v>0</v>
      </c>
      <c r="G147" s="40">
        <f t="shared" si="13"/>
        <v>0</v>
      </c>
      <c r="J147" s="83">
        <f t="shared" si="9"/>
        <v>0</v>
      </c>
    </row>
    <row r="148" spans="1:10" x14ac:dyDescent="0.3">
      <c r="A148" s="32"/>
      <c r="B148" s="84" t="s">
        <v>169</v>
      </c>
      <c r="C148" s="34">
        <v>45226.03</v>
      </c>
      <c r="D148" s="34" t="s">
        <v>170</v>
      </c>
      <c r="E148" s="19">
        <v>79.95</v>
      </c>
      <c r="F148" s="19">
        <v>0</v>
      </c>
      <c r="G148" s="26">
        <f t="shared" si="13"/>
        <v>0</v>
      </c>
      <c r="J148" s="83">
        <f t="shared" si="9"/>
        <v>0</v>
      </c>
    </row>
    <row r="149" spans="1:10" x14ac:dyDescent="0.3">
      <c r="A149" s="32"/>
      <c r="B149" s="84" t="s">
        <v>171</v>
      </c>
      <c r="C149" s="34">
        <v>40005.01</v>
      </c>
      <c r="D149" s="25" t="s">
        <v>244</v>
      </c>
      <c r="E149" s="19">
        <v>79.95</v>
      </c>
      <c r="F149" s="19">
        <v>0</v>
      </c>
      <c r="G149" s="26">
        <f t="shared" si="13"/>
        <v>0</v>
      </c>
      <c r="J149" s="83">
        <f t="shared" si="9"/>
        <v>0</v>
      </c>
    </row>
    <row r="150" spans="1:10" x14ac:dyDescent="0.3">
      <c r="A150" s="32"/>
      <c r="B150" s="84" t="s">
        <v>173</v>
      </c>
      <c r="C150" s="34">
        <v>40005.01</v>
      </c>
      <c r="D150" s="25" t="s">
        <v>245</v>
      </c>
      <c r="E150" s="19">
        <v>64.95</v>
      </c>
      <c r="F150" s="19">
        <v>0</v>
      </c>
      <c r="G150" s="26">
        <f t="shared" si="13"/>
        <v>0</v>
      </c>
      <c r="J150" s="83">
        <f t="shared" si="9"/>
        <v>0</v>
      </c>
    </row>
    <row r="151" spans="1:10" ht="28.8" x14ac:dyDescent="0.3">
      <c r="A151" s="32"/>
      <c r="B151" s="84" t="s">
        <v>175</v>
      </c>
      <c r="C151" s="34">
        <v>42604.01</v>
      </c>
      <c r="D151" s="25" t="s">
        <v>230</v>
      </c>
      <c r="E151" s="19">
        <v>49.95</v>
      </c>
      <c r="F151" s="19">
        <v>0</v>
      </c>
      <c r="G151" s="26">
        <f t="shared" si="13"/>
        <v>0</v>
      </c>
      <c r="J151" s="83">
        <f t="shared" si="9"/>
        <v>0</v>
      </c>
    </row>
    <row r="152" spans="1:10" x14ac:dyDescent="0.3">
      <c r="A152" s="32"/>
      <c r="B152" s="86" t="s">
        <v>177</v>
      </c>
      <c r="C152" s="51">
        <v>80098.009999999995</v>
      </c>
      <c r="D152" s="38"/>
      <c r="E152" s="39">
        <v>219.95</v>
      </c>
      <c r="F152" s="39">
        <v>0</v>
      </c>
      <c r="G152" s="40">
        <f t="shared" si="13"/>
        <v>0</v>
      </c>
      <c r="J152" s="83">
        <f t="shared" si="9"/>
        <v>0</v>
      </c>
    </row>
    <row r="153" spans="1:10" x14ac:dyDescent="0.3">
      <c r="A153" s="32"/>
      <c r="B153" s="86" t="s">
        <v>291</v>
      </c>
      <c r="C153" s="51">
        <v>80057.009999999995</v>
      </c>
      <c r="D153" s="38"/>
      <c r="E153" s="39">
        <v>69.95</v>
      </c>
      <c r="F153" s="39">
        <v>0</v>
      </c>
      <c r="G153" s="40">
        <f t="shared" si="13"/>
        <v>0</v>
      </c>
      <c r="J153" s="83">
        <f t="shared" si="9"/>
        <v>0</v>
      </c>
    </row>
    <row r="154" spans="1:10" ht="15.75" customHeight="1" x14ac:dyDescent="0.3">
      <c r="A154" s="32"/>
      <c r="B154" s="86" t="s">
        <v>179</v>
      </c>
      <c r="C154" s="51">
        <v>80016.02</v>
      </c>
      <c r="D154" s="51"/>
      <c r="E154" s="39">
        <v>49.95</v>
      </c>
      <c r="F154" s="39">
        <v>0</v>
      </c>
      <c r="G154" s="40">
        <f t="shared" si="13"/>
        <v>0</v>
      </c>
      <c r="J154" s="83"/>
    </row>
    <row r="155" spans="1:10" x14ac:dyDescent="0.3">
      <c r="A155" s="32"/>
      <c r="B155" s="86" t="s">
        <v>181</v>
      </c>
      <c r="C155" s="51">
        <v>38523.01</v>
      </c>
      <c r="D155" s="51"/>
      <c r="E155" s="39">
        <v>4.45</v>
      </c>
      <c r="F155" s="39">
        <v>0</v>
      </c>
      <c r="G155" s="40">
        <f t="shared" si="13"/>
        <v>0</v>
      </c>
      <c r="J155" s="83"/>
    </row>
    <row r="156" spans="1:10" x14ac:dyDescent="0.3">
      <c r="A156" s="32"/>
      <c r="B156" s="86" t="s">
        <v>231</v>
      </c>
      <c r="C156" s="51">
        <v>38519.01</v>
      </c>
      <c r="D156" s="51"/>
      <c r="E156" s="39">
        <v>10.95</v>
      </c>
      <c r="F156" s="39">
        <v>0</v>
      </c>
      <c r="G156" s="40">
        <f t="shared" si="13"/>
        <v>0</v>
      </c>
      <c r="J156" s="83"/>
    </row>
    <row r="157" spans="1:10" x14ac:dyDescent="0.3">
      <c r="A157" s="32"/>
      <c r="B157" s="86" t="s">
        <v>232</v>
      </c>
      <c r="C157" s="51">
        <v>37976.01</v>
      </c>
      <c r="D157" s="51"/>
      <c r="E157" s="39">
        <v>9.9499999999999993</v>
      </c>
      <c r="F157" s="39">
        <v>0</v>
      </c>
      <c r="G157" s="40">
        <f t="shared" si="13"/>
        <v>0</v>
      </c>
      <c r="J157" s="83"/>
    </row>
    <row r="158" spans="1:10" x14ac:dyDescent="0.3">
      <c r="A158" s="32"/>
      <c r="B158" s="86" t="s">
        <v>233</v>
      </c>
      <c r="C158" s="51">
        <v>38756.01</v>
      </c>
      <c r="D158" s="51"/>
      <c r="E158" s="39">
        <v>3.5</v>
      </c>
      <c r="F158" s="19">
        <v>0</v>
      </c>
      <c r="G158" s="26">
        <f t="shared" si="13"/>
        <v>0</v>
      </c>
      <c r="J158" s="83"/>
    </row>
    <row r="159" spans="1:10" x14ac:dyDescent="0.3">
      <c r="A159" s="32"/>
      <c r="B159" s="84" t="s">
        <v>182</v>
      </c>
      <c r="C159" s="34">
        <v>80060.009999999995</v>
      </c>
      <c r="D159" s="34"/>
      <c r="E159" s="19">
        <v>119.95</v>
      </c>
      <c r="F159" s="19">
        <v>0</v>
      </c>
      <c r="G159" s="26">
        <f t="shared" si="13"/>
        <v>0</v>
      </c>
      <c r="J159" s="83"/>
    </row>
    <row r="160" spans="1:10" x14ac:dyDescent="0.3">
      <c r="A160" s="32"/>
      <c r="B160" s="84" t="s">
        <v>183</v>
      </c>
      <c r="C160" s="34">
        <v>80027.009999999995</v>
      </c>
      <c r="D160" s="34"/>
      <c r="E160" s="19">
        <v>189.95</v>
      </c>
      <c r="F160" s="19">
        <v>0</v>
      </c>
      <c r="G160" s="26">
        <f t="shared" si="13"/>
        <v>0</v>
      </c>
      <c r="J160" s="83"/>
    </row>
    <row r="161" spans="1:10" x14ac:dyDescent="0.3">
      <c r="A161" s="32"/>
      <c r="B161" s="84" t="s">
        <v>286</v>
      </c>
      <c r="C161" s="34">
        <v>60027.01</v>
      </c>
      <c r="D161" s="34"/>
      <c r="E161" s="19">
        <v>11.95</v>
      </c>
      <c r="F161" s="19">
        <v>0</v>
      </c>
      <c r="G161" s="26">
        <f t="shared" si="13"/>
        <v>0</v>
      </c>
    </row>
    <row r="162" spans="1:10" x14ac:dyDescent="0.3">
      <c r="A162" s="32">
        <v>1</v>
      </c>
      <c r="B162" s="84" t="s">
        <v>287</v>
      </c>
      <c r="C162" s="34">
        <v>60027.01</v>
      </c>
      <c r="D162" s="25"/>
      <c r="E162" s="19">
        <v>12.95</v>
      </c>
      <c r="F162" s="19">
        <v>0</v>
      </c>
      <c r="G162" s="26">
        <f t="shared" si="13"/>
        <v>12.95</v>
      </c>
    </row>
    <row r="163" spans="1:10" x14ac:dyDescent="0.3">
      <c r="A163" s="32">
        <v>2</v>
      </c>
      <c r="B163" s="84" t="s">
        <v>288</v>
      </c>
      <c r="C163" s="34">
        <v>60027.01</v>
      </c>
      <c r="D163" s="25"/>
      <c r="E163" s="19">
        <v>13.95</v>
      </c>
      <c r="F163" s="19">
        <v>0</v>
      </c>
      <c r="G163" s="26">
        <f t="shared" si="13"/>
        <v>27.9</v>
      </c>
    </row>
    <row r="164" spans="1:10" x14ac:dyDescent="0.3">
      <c r="A164" s="32"/>
      <c r="B164" s="84" t="s">
        <v>289</v>
      </c>
      <c r="C164" s="34">
        <v>60027.01</v>
      </c>
      <c r="D164" s="34"/>
      <c r="E164" s="19">
        <v>14.95</v>
      </c>
      <c r="F164" s="19">
        <v>0</v>
      </c>
      <c r="G164" s="26">
        <f t="shared" si="13"/>
        <v>0</v>
      </c>
    </row>
    <row r="165" spans="1:10" x14ac:dyDescent="0.3">
      <c r="A165" s="32"/>
      <c r="B165" s="84" t="s">
        <v>290</v>
      </c>
      <c r="C165" s="34">
        <v>60027.01</v>
      </c>
      <c r="D165" s="34"/>
      <c r="E165" s="19">
        <v>15.95</v>
      </c>
      <c r="F165" s="19">
        <v>0</v>
      </c>
      <c r="G165" s="26">
        <f t="shared" si="13"/>
        <v>0</v>
      </c>
    </row>
    <row r="166" spans="1:10" x14ac:dyDescent="0.3">
      <c r="A166" s="32"/>
      <c r="B166" s="84" t="s">
        <v>310</v>
      </c>
      <c r="C166" s="34">
        <v>60027.01</v>
      </c>
      <c r="D166" s="34"/>
      <c r="E166" s="19">
        <v>16.95</v>
      </c>
      <c r="F166" s="19">
        <v>0</v>
      </c>
      <c r="G166" s="26">
        <f t="shared" si="13"/>
        <v>0</v>
      </c>
    </row>
    <row r="167" spans="1:10" ht="15" thickBot="1" x14ac:dyDescent="0.35">
      <c r="A167" s="52"/>
      <c r="B167" s="95"/>
      <c r="C167" s="55"/>
      <c r="D167" s="55"/>
      <c r="E167" s="56"/>
      <c r="F167" s="56"/>
      <c r="G167" s="57">
        <f t="shared" si="13"/>
        <v>0</v>
      </c>
      <c r="J167" s="83"/>
    </row>
    <row r="168" spans="1:10" ht="15" thickBot="1" x14ac:dyDescent="0.35">
      <c r="A168" s="58"/>
      <c r="B168" s="4"/>
      <c r="C168" s="58"/>
      <c r="D168" s="58"/>
      <c r="E168" s="59"/>
      <c r="F168" s="59"/>
      <c r="G168" s="59"/>
    </row>
    <row r="169" spans="1:10" x14ac:dyDescent="0.3">
      <c r="A169" s="58"/>
      <c r="B169" s="60" t="s">
        <v>184</v>
      </c>
      <c r="C169" s="58"/>
      <c r="D169" s="121" t="s">
        <v>185</v>
      </c>
      <c r="E169" s="122"/>
      <c r="F169" s="122"/>
      <c r="G169" s="123"/>
    </row>
    <row r="170" spans="1:10" x14ac:dyDescent="0.3">
      <c r="B170" s="124" t="s">
        <v>186</v>
      </c>
      <c r="D170" s="126" t="s">
        <v>187</v>
      </c>
      <c r="E170" s="127"/>
      <c r="F170" s="127"/>
      <c r="G170" s="96">
        <f>SUM(G10:G24)</f>
        <v>1798</v>
      </c>
    </row>
    <row r="171" spans="1:10" ht="15" hidden="1" thickBot="1" x14ac:dyDescent="0.35">
      <c r="B171" s="124"/>
      <c r="D171" s="97">
        <v>0.08</v>
      </c>
      <c r="E171" s="147" t="s">
        <v>234</v>
      </c>
      <c r="F171" s="117"/>
      <c r="G171" s="65"/>
    </row>
    <row r="172" spans="1:10" ht="15" hidden="1" thickBot="1" x14ac:dyDescent="0.35">
      <c r="B172" s="124"/>
      <c r="D172" s="97">
        <v>0.12</v>
      </c>
      <c r="E172" s="147" t="s">
        <v>235</v>
      </c>
      <c r="F172" s="117"/>
      <c r="G172" s="65"/>
    </row>
    <row r="173" spans="1:10" x14ac:dyDescent="0.3">
      <c r="B173" s="125"/>
      <c r="D173" s="126" t="s">
        <v>189</v>
      </c>
      <c r="E173" s="127"/>
      <c r="F173" s="127"/>
      <c r="G173" s="96">
        <f>SUM(G26:G167)</f>
        <v>2641.3500000000004</v>
      </c>
    </row>
    <row r="174" spans="1:10" ht="15" thickBot="1" x14ac:dyDescent="0.35">
      <c r="B174" s="66"/>
      <c r="D174" s="97">
        <v>0.1</v>
      </c>
      <c r="E174" s="116" t="s">
        <v>190</v>
      </c>
      <c r="F174" s="143"/>
      <c r="G174" s="65">
        <f>-((G173)*D174)</f>
        <v>-264.13500000000005</v>
      </c>
    </row>
    <row r="175" spans="1:10" ht="15" thickBot="1" x14ac:dyDescent="0.35">
      <c r="A175" s="1"/>
      <c r="B175" s="66" t="s">
        <v>191</v>
      </c>
      <c r="C175" s="1"/>
      <c r="D175" s="1"/>
      <c r="E175" s="98"/>
      <c r="F175" s="98"/>
      <c r="G175" s="99"/>
    </row>
    <row r="176" spans="1:10" x14ac:dyDescent="0.3">
      <c r="C176" s="1"/>
      <c r="D176" s="121" t="s">
        <v>236</v>
      </c>
      <c r="E176" s="144"/>
      <c r="F176" s="144"/>
      <c r="G176" s="100">
        <f>SUM(G170:G174)*0.06</f>
        <v>250.5129</v>
      </c>
      <c r="J176" s="83">
        <f>SUM(J26:J175)</f>
        <v>170</v>
      </c>
    </row>
    <row r="177" spans="1:7" ht="15" thickBot="1" x14ac:dyDescent="0.35">
      <c r="C177" s="1"/>
      <c r="D177" s="134" t="s">
        <v>237</v>
      </c>
      <c r="E177" s="145"/>
      <c r="F177" s="145"/>
      <c r="G177" s="71">
        <f>-G176</f>
        <v>-250.5129</v>
      </c>
    </row>
    <row r="178" spans="1:7" ht="15" thickBot="1" x14ac:dyDescent="0.35">
      <c r="B178" s="1" t="s">
        <v>192</v>
      </c>
      <c r="E178" s="101"/>
      <c r="F178" s="101"/>
      <c r="G178" s="102"/>
    </row>
    <row r="179" spans="1:7" x14ac:dyDescent="0.3">
      <c r="B179" s="1" t="s">
        <v>194</v>
      </c>
      <c r="D179" s="121" t="s">
        <v>196</v>
      </c>
      <c r="E179" s="122"/>
      <c r="F179" s="122"/>
      <c r="G179" s="123"/>
    </row>
    <row r="180" spans="1:7" x14ac:dyDescent="0.3">
      <c r="B180" s="75" t="s">
        <v>195</v>
      </c>
      <c r="D180" s="136" t="s">
        <v>316</v>
      </c>
      <c r="E180" s="137"/>
      <c r="F180" s="138"/>
      <c r="G180" s="103">
        <f>0.08*G173</f>
        <v>211.30800000000002</v>
      </c>
    </row>
    <row r="181" spans="1:7" ht="15" thickBot="1" x14ac:dyDescent="0.35">
      <c r="A181" s="1"/>
      <c r="C181" s="1"/>
      <c r="D181" s="139" t="s">
        <v>317</v>
      </c>
      <c r="E181" s="146"/>
      <c r="F181" s="146"/>
      <c r="G181" s="77">
        <f>-G180*0.45</f>
        <v>-95.088600000000014</v>
      </c>
    </row>
    <row r="182" spans="1:7" ht="15" thickBot="1" x14ac:dyDescent="0.3">
      <c r="A182" s="1"/>
      <c r="E182" s="104"/>
      <c r="F182" s="104"/>
      <c r="G182" s="105"/>
    </row>
    <row r="183" spans="1:7" ht="18.75" customHeight="1" thickBot="1" x14ac:dyDescent="0.35">
      <c r="A183" s="1"/>
      <c r="E183" s="130" t="s">
        <v>198</v>
      </c>
      <c r="F183" s="131"/>
      <c r="G183" s="80">
        <f>SUM(G170:G181)</f>
        <v>4291.4344000000001</v>
      </c>
    </row>
    <row r="184" spans="1:7" x14ac:dyDescent="0.3">
      <c r="A184" s="1"/>
    </row>
    <row r="185" spans="1:7" ht="18.75" hidden="1" customHeight="1" thickBot="1" x14ac:dyDescent="0.35">
      <c r="A185" s="1"/>
      <c r="E185" s="141" t="s">
        <v>238</v>
      </c>
      <c r="F185" s="142"/>
      <c r="G185" s="106"/>
    </row>
    <row r="186" spans="1:7" ht="15" hidden="1" thickBot="1" x14ac:dyDescent="0.35">
      <c r="A186" s="1"/>
    </row>
    <row r="187" spans="1:7" ht="18.75" hidden="1" customHeight="1" thickBot="1" x14ac:dyDescent="0.35">
      <c r="A187" s="1"/>
      <c r="E187" s="130" t="s">
        <v>239</v>
      </c>
      <c r="F187" s="131"/>
      <c r="G187" s="80">
        <f>SUM(G183:G185)</f>
        <v>4291.4344000000001</v>
      </c>
    </row>
    <row r="188" spans="1:7" hidden="1" x14ac:dyDescent="0.3">
      <c r="A188" s="1"/>
    </row>
  </sheetData>
  <mergeCells count="27">
    <mergeCell ref="A137:G137"/>
    <mergeCell ref="A1:G1"/>
    <mergeCell ref="A9:G9"/>
    <mergeCell ref="A16:G16"/>
    <mergeCell ref="A25:G25"/>
    <mergeCell ref="A34:G34"/>
    <mergeCell ref="A52:G52"/>
    <mergeCell ref="A68:G68"/>
    <mergeCell ref="A91:G91"/>
    <mergeCell ref="A100:G100"/>
    <mergeCell ref="A117:G117"/>
    <mergeCell ref="A126:G126"/>
    <mergeCell ref="D169:G169"/>
    <mergeCell ref="B170:B173"/>
    <mergeCell ref="D170:F170"/>
    <mergeCell ref="E171:F171"/>
    <mergeCell ref="E172:F172"/>
    <mergeCell ref="D173:F173"/>
    <mergeCell ref="E183:F183"/>
    <mergeCell ref="E185:F185"/>
    <mergeCell ref="E187:F187"/>
    <mergeCell ref="E174:F174"/>
    <mergeCell ref="D176:F176"/>
    <mergeCell ref="D177:F177"/>
    <mergeCell ref="D179:G179"/>
    <mergeCell ref="D180:F180"/>
    <mergeCell ref="D181:F181"/>
  </mergeCells>
  <printOptions horizontalCentered="1"/>
  <pageMargins left="0.53" right="0.45" top="0.48" bottom="0.35" header="0.3" footer="0.23"/>
  <pageSetup scale="45" fitToHeight="2" orientation="portrait" verticalDpi="1200" r:id="rId1"/>
  <headerFooter>
    <oddFooter>&amp;C&amp;P</oddFooter>
  </headerFooter>
  <rowBreaks count="1" manualBreakCount="1"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B5A2-B708-4994-8673-878A96E5D587}">
  <sheetPr codeName="Sheet4"/>
  <dimension ref="A1:J187"/>
  <sheetViews>
    <sheetView zoomScale="90" zoomScaleNormal="90" zoomScalePageLayoutView="125" workbookViewId="0">
      <pane ySplit="8" topLeftCell="A172" activePane="bottomLeft" state="frozen"/>
      <selection activeCell="L36" sqref="L36"/>
      <selection pane="bottomLeft" activeCell="K178" sqref="K178"/>
    </sheetView>
  </sheetViews>
  <sheetFormatPr defaultColWidth="8.88671875" defaultRowHeight="14.4" x14ac:dyDescent="0.3"/>
  <cols>
    <col min="1" max="1" width="10.88671875" style="9" customWidth="1"/>
    <col min="2" max="2" width="91.33203125" style="1" customWidth="1"/>
    <col min="3" max="3" width="20" style="9" customWidth="1"/>
    <col min="4" max="4" width="22.44140625" style="9" customWidth="1"/>
    <col min="5" max="5" width="19.33203125" style="4" customWidth="1"/>
    <col min="6" max="6" width="20" style="4" customWidth="1"/>
    <col min="7" max="7" width="15.33203125" style="1" bestFit="1" customWidth="1"/>
    <col min="8" max="9" width="8.88671875" style="1"/>
    <col min="10" max="10" width="15.88671875" style="1" hidden="1" customWidth="1"/>
    <col min="11" max="16384" width="8.88671875" style="1"/>
  </cols>
  <sheetData>
    <row r="1" spans="1:10" ht="18" x14ac:dyDescent="0.3">
      <c r="A1" s="115" t="s">
        <v>0</v>
      </c>
      <c r="B1" s="115"/>
      <c r="C1" s="115"/>
      <c r="D1" s="115"/>
      <c r="E1" s="115"/>
      <c r="F1" s="115"/>
      <c r="G1" s="115"/>
    </row>
    <row r="3" spans="1:10" x14ac:dyDescent="0.3">
      <c r="A3" s="2" t="s">
        <v>1</v>
      </c>
      <c r="C3" s="2"/>
      <c r="D3" s="2" t="s">
        <v>2</v>
      </c>
      <c r="E3" s="1"/>
    </row>
    <row r="4" spans="1:10" x14ac:dyDescent="0.3">
      <c r="A4" s="5" t="s">
        <v>3</v>
      </c>
      <c r="C4" s="2"/>
      <c r="D4" s="2" t="s">
        <v>4</v>
      </c>
      <c r="E4" s="111"/>
      <c r="F4" s="7"/>
      <c r="G4" s="8"/>
    </row>
    <row r="7" spans="1:10" ht="15" thickBot="1" x14ac:dyDescent="0.35"/>
    <row r="8" spans="1:10" ht="60.9" customHeight="1" x14ac:dyDescent="0.3">
      <c r="A8" s="11" t="s">
        <v>5</v>
      </c>
      <c r="B8" s="12" t="s">
        <v>6</v>
      </c>
      <c r="C8" s="12" t="s">
        <v>7</v>
      </c>
      <c r="D8" s="12" t="s">
        <v>8</v>
      </c>
      <c r="E8" s="13" t="s">
        <v>9</v>
      </c>
      <c r="F8" s="13" t="s">
        <v>10</v>
      </c>
      <c r="G8" s="14" t="s">
        <v>11</v>
      </c>
      <c r="J8" s="1" t="s">
        <v>204</v>
      </c>
    </row>
    <row r="9" spans="1:10" ht="16.5" customHeight="1" x14ac:dyDescent="0.3">
      <c r="A9" s="112" t="s">
        <v>12</v>
      </c>
      <c r="B9" s="113"/>
      <c r="C9" s="113"/>
      <c r="D9" s="113"/>
      <c r="E9" s="113"/>
      <c r="F9" s="113"/>
      <c r="G9" s="114"/>
    </row>
    <row r="10" spans="1:10" ht="28.8" x14ac:dyDescent="0.3">
      <c r="A10" s="15"/>
      <c r="B10" s="16" t="s">
        <v>13</v>
      </c>
      <c r="C10" s="17" t="s">
        <v>294</v>
      </c>
      <c r="D10" s="18" t="s">
        <v>14</v>
      </c>
      <c r="E10" s="19">
        <v>1199</v>
      </c>
      <c r="F10" s="20">
        <v>99</v>
      </c>
      <c r="G10" s="21">
        <f t="shared" ref="G10:G15" si="0">A10*SUM(E10:F10)</f>
        <v>0</v>
      </c>
    </row>
    <row r="11" spans="1:10" ht="28.8" x14ac:dyDescent="0.3">
      <c r="A11" s="15">
        <v>1</v>
      </c>
      <c r="B11" s="16" t="s">
        <v>292</v>
      </c>
      <c r="C11" s="17" t="s">
        <v>293</v>
      </c>
      <c r="D11" s="18" t="s">
        <v>14</v>
      </c>
      <c r="E11" s="19">
        <v>999</v>
      </c>
      <c r="F11" s="20">
        <v>89</v>
      </c>
      <c r="G11" s="21">
        <f t="shared" si="0"/>
        <v>1088</v>
      </c>
    </row>
    <row r="12" spans="1:10" ht="28.8" x14ac:dyDescent="0.3">
      <c r="A12" s="15"/>
      <c r="B12" s="16" t="s">
        <v>15</v>
      </c>
      <c r="C12" s="17" t="s">
        <v>318</v>
      </c>
      <c r="D12" s="18" t="s">
        <v>14</v>
      </c>
      <c r="E12" s="19">
        <v>1699</v>
      </c>
      <c r="F12" s="20">
        <v>99</v>
      </c>
      <c r="G12" s="21">
        <f t="shared" si="0"/>
        <v>0</v>
      </c>
    </row>
    <row r="13" spans="1:10" ht="28.8" x14ac:dyDescent="0.3">
      <c r="A13" s="15"/>
      <c r="B13" s="16" t="s">
        <v>16</v>
      </c>
      <c r="C13" s="17" t="s">
        <v>319</v>
      </c>
      <c r="D13" s="18" t="s">
        <v>14</v>
      </c>
      <c r="E13" s="19">
        <v>2399</v>
      </c>
      <c r="F13" s="20">
        <v>149</v>
      </c>
      <c r="G13" s="21">
        <f t="shared" si="0"/>
        <v>0</v>
      </c>
    </row>
    <row r="14" spans="1:10" ht="28.8" x14ac:dyDescent="0.3">
      <c r="A14" s="15"/>
      <c r="B14" s="16" t="s">
        <v>17</v>
      </c>
      <c r="C14" s="17" t="s">
        <v>320</v>
      </c>
      <c r="D14" s="18" t="s">
        <v>14</v>
      </c>
      <c r="E14" s="19">
        <v>2599</v>
      </c>
      <c r="F14" s="20">
        <v>169</v>
      </c>
      <c r="G14" s="21">
        <f t="shared" si="0"/>
        <v>0</v>
      </c>
    </row>
    <row r="15" spans="1:10" ht="28.8" x14ac:dyDescent="0.3">
      <c r="A15" s="15"/>
      <c r="B15" s="16" t="s">
        <v>18</v>
      </c>
      <c r="C15" s="17" t="s">
        <v>321</v>
      </c>
      <c r="D15" s="18" t="s">
        <v>14</v>
      </c>
      <c r="E15" s="19">
        <v>2799</v>
      </c>
      <c r="F15" s="20">
        <v>189</v>
      </c>
      <c r="G15" s="21">
        <f t="shared" si="0"/>
        <v>0</v>
      </c>
    </row>
    <row r="16" spans="1:10" ht="16.5" customHeight="1" x14ac:dyDescent="0.3">
      <c r="A16" s="112" t="s">
        <v>12</v>
      </c>
      <c r="B16" s="113"/>
      <c r="C16" s="113"/>
      <c r="D16" s="113"/>
      <c r="E16" s="113"/>
      <c r="F16" s="113"/>
      <c r="G16" s="114"/>
    </row>
    <row r="17" spans="1:10" ht="28.8" hidden="1" x14ac:dyDescent="0.3">
      <c r="A17" s="15"/>
      <c r="B17" s="16" t="s">
        <v>19</v>
      </c>
      <c r="C17" s="17" t="s">
        <v>20</v>
      </c>
      <c r="D17" s="18" t="s">
        <v>14</v>
      </c>
      <c r="E17" s="19">
        <v>1099</v>
      </c>
      <c r="F17" s="20">
        <v>59</v>
      </c>
      <c r="G17" s="21">
        <f t="shared" ref="G17:G25" si="1">A17*SUM(E17:F17)</f>
        <v>0</v>
      </c>
    </row>
    <row r="18" spans="1:10" ht="42" hidden="1" customHeight="1" x14ac:dyDescent="0.3">
      <c r="A18" s="15"/>
      <c r="B18" s="16" t="s">
        <v>283</v>
      </c>
      <c r="C18" s="17" t="s">
        <v>282</v>
      </c>
      <c r="D18" s="18" t="s">
        <v>14</v>
      </c>
      <c r="E18" s="19">
        <v>799</v>
      </c>
      <c r="F18" s="20">
        <v>69</v>
      </c>
      <c r="G18" s="21">
        <f t="shared" si="1"/>
        <v>0</v>
      </c>
    </row>
    <row r="19" spans="1:10" ht="42" hidden="1" customHeight="1" x14ac:dyDescent="0.3">
      <c r="A19" s="15"/>
      <c r="B19" s="16" t="s">
        <v>21</v>
      </c>
      <c r="C19" s="17" t="s">
        <v>22</v>
      </c>
      <c r="D19" s="18" t="s">
        <v>14</v>
      </c>
      <c r="E19" s="19">
        <v>1099</v>
      </c>
      <c r="F19" s="20">
        <v>69</v>
      </c>
      <c r="G19" s="21">
        <f t="shared" si="1"/>
        <v>0</v>
      </c>
    </row>
    <row r="20" spans="1:10" ht="28.8" hidden="1" x14ac:dyDescent="0.3">
      <c r="A20" s="15"/>
      <c r="B20" s="16" t="s">
        <v>23</v>
      </c>
      <c r="C20" s="17" t="s">
        <v>24</v>
      </c>
      <c r="D20" s="18" t="s">
        <v>14</v>
      </c>
      <c r="E20" s="19">
        <v>1899</v>
      </c>
      <c r="F20" s="20">
        <v>129</v>
      </c>
      <c r="G20" s="21">
        <f t="shared" si="1"/>
        <v>0</v>
      </c>
    </row>
    <row r="21" spans="1:10" ht="28.8" hidden="1" x14ac:dyDescent="0.3">
      <c r="A21" s="15"/>
      <c r="B21" s="16" t="s">
        <v>25</v>
      </c>
      <c r="C21" s="17" t="s">
        <v>26</v>
      </c>
      <c r="D21" s="18" t="s">
        <v>14</v>
      </c>
      <c r="E21" s="19">
        <v>2099</v>
      </c>
      <c r="F21" s="20">
        <v>129</v>
      </c>
      <c r="G21" s="21">
        <f t="shared" si="1"/>
        <v>0</v>
      </c>
    </row>
    <row r="22" spans="1:10" ht="28.8" hidden="1" x14ac:dyDescent="0.3">
      <c r="A22" s="15"/>
      <c r="B22" s="16" t="s">
        <v>27</v>
      </c>
      <c r="C22" s="17" t="s">
        <v>28</v>
      </c>
      <c r="D22" s="18" t="s">
        <v>14</v>
      </c>
      <c r="E22" s="19">
        <v>2199</v>
      </c>
      <c r="F22" s="20">
        <v>139</v>
      </c>
      <c r="G22" s="21">
        <f t="shared" si="1"/>
        <v>0</v>
      </c>
    </row>
    <row r="23" spans="1:10" ht="28.8" hidden="1" x14ac:dyDescent="0.3">
      <c r="A23" s="15"/>
      <c r="B23" s="16" t="s">
        <v>29</v>
      </c>
      <c r="C23" s="17" t="s">
        <v>30</v>
      </c>
      <c r="D23" s="18" t="s">
        <v>14</v>
      </c>
      <c r="E23" s="19">
        <v>2099</v>
      </c>
      <c r="F23" s="20">
        <v>189</v>
      </c>
      <c r="G23" s="21">
        <f t="shared" si="1"/>
        <v>0</v>
      </c>
    </row>
    <row r="24" spans="1:10" ht="28.8" hidden="1" x14ac:dyDescent="0.3">
      <c r="A24" s="15"/>
      <c r="B24" s="16" t="s">
        <v>31</v>
      </c>
      <c r="C24" s="17" t="s">
        <v>32</v>
      </c>
      <c r="D24" s="18" t="s">
        <v>14</v>
      </c>
      <c r="E24" s="19">
        <v>2299</v>
      </c>
      <c r="F24" s="20">
        <v>189</v>
      </c>
      <c r="G24" s="21">
        <f t="shared" si="1"/>
        <v>0</v>
      </c>
    </row>
    <row r="25" spans="1:10" ht="28.8" hidden="1" x14ac:dyDescent="0.3">
      <c r="A25" s="15"/>
      <c r="B25" s="16" t="s">
        <v>33</v>
      </c>
      <c r="C25" s="17" t="s">
        <v>34</v>
      </c>
      <c r="D25" s="18" t="s">
        <v>14</v>
      </c>
      <c r="E25" s="19">
        <v>2549</v>
      </c>
      <c r="F25" s="20">
        <v>199</v>
      </c>
      <c r="G25" s="21">
        <f t="shared" si="1"/>
        <v>0</v>
      </c>
    </row>
    <row r="26" spans="1:10" ht="16.5" customHeight="1" x14ac:dyDescent="0.3">
      <c r="A26" s="112" t="s">
        <v>35</v>
      </c>
      <c r="B26" s="113"/>
      <c r="C26" s="113"/>
      <c r="D26" s="113"/>
      <c r="E26" s="113"/>
      <c r="F26" s="113"/>
      <c r="G26" s="114"/>
    </row>
    <row r="27" spans="1:10" x14ac:dyDescent="0.3">
      <c r="A27" s="32"/>
      <c r="B27" s="84" t="s">
        <v>36</v>
      </c>
      <c r="C27" s="34">
        <v>92010.04</v>
      </c>
      <c r="D27" s="25"/>
      <c r="E27" s="19">
        <v>525</v>
      </c>
      <c r="F27" s="19">
        <v>75</v>
      </c>
      <c r="G27" s="26">
        <f t="shared" ref="G27:G34" si="2">A27*SUM(E27:F27)</f>
        <v>0</v>
      </c>
      <c r="J27" s="83">
        <f t="shared" ref="J27:J34" si="3">+A27*F27</f>
        <v>0</v>
      </c>
    </row>
    <row r="28" spans="1:10" x14ac:dyDescent="0.3">
      <c r="A28" s="32"/>
      <c r="B28" s="84" t="s">
        <v>37</v>
      </c>
      <c r="C28" s="34">
        <v>92007.039999999994</v>
      </c>
      <c r="D28" s="25"/>
      <c r="E28" s="19">
        <v>525</v>
      </c>
      <c r="F28" s="19">
        <v>75</v>
      </c>
      <c r="G28" s="26">
        <f t="shared" si="2"/>
        <v>0</v>
      </c>
      <c r="J28" s="83">
        <f t="shared" si="3"/>
        <v>0</v>
      </c>
    </row>
    <row r="29" spans="1:10" x14ac:dyDescent="0.3">
      <c r="A29" s="32"/>
      <c r="B29" s="84" t="s">
        <v>38</v>
      </c>
      <c r="C29" s="34">
        <v>92005.04</v>
      </c>
      <c r="D29" s="25"/>
      <c r="E29" s="19">
        <v>775</v>
      </c>
      <c r="F29" s="19">
        <v>75</v>
      </c>
      <c r="G29" s="26">
        <f t="shared" si="2"/>
        <v>0</v>
      </c>
      <c r="J29" s="83">
        <f t="shared" si="3"/>
        <v>0</v>
      </c>
    </row>
    <row r="30" spans="1:10" x14ac:dyDescent="0.3">
      <c r="A30" s="32"/>
      <c r="B30" s="84" t="s">
        <v>39</v>
      </c>
      <c r="C30" s="34">
        <v>92001.04</v>
      </c>
      <c r="D30" s="25"/>
      <c r="E30" s="19">
        <v>725</v>
      </c>
      <c r="F30" s="19">
        <v>75</v>
      </c>
      <c r="G30" s="26">
        <f t="shared" si="2"/>
        <v>0</v>
      </c>
      <c r="J30" s="83">
        <f t="shared" si="3"/>
        <v>0</v>
      </c>
    </row>
    <row r="31" spans="1:10" x14ac:dyDescent="0.3">
      <c r="A31" s="32"/>
      <c r="B31" s="84" t="s">
        <v>205</v>
      </c>
      <c r="C31" s="34">
        <v>92003.04</v>
      </c>
      <c r="D31" s="25"/>
      <c r="E31" s="19">
        <v>949</v>
      </c>
      <c r="F31" s="19">
        <v>75</v>
      </c>
      <c r="G31" s="26">
        <f t="shared" si="2"/>
        <v>0</v>
      </c>
      <c r="J31" s="83">
        <f t="shared" si="3"/>
        <v>0</v>
      </c>
    </row>
    <row r="32" spans="1:10" x14ac:dyDescent="0.3">
      <c r="A32" s="32"/>
      <c r="B32" s="84" t="s">
        <v>42</v>
      </c>
      <c r="C32" s="34" t="s">
        <v>43</v>
      </c>
      <c r="D32" s="25"/>
      <c r="E32" s="19">
        <v>949</v>
      </c>
      <c r="F32" s="19">
        <v>75</v>
      </c>
      <c r="G32" s="26">
        <f t="shared" si="2"/>
        <v>0</v>
      </c>
      <c r="J32" s="83">
        <f t="shared" si="3"/>
        <v>0</v>
      </c>
    </row>
    <row r="33" spans="1:10" x14ac:dyDescent="0.3">
      <c r="A33" s="32"/>
      <c r="B33" s="85" t="s">
        <v>44</v>
      </c>
      <c r="C33" s="51" t="s">
        <v>45</v>
      </c>
      <c r="D33" s="38" t="s">
        <v>206</v>
      </c>
      <c r="E33" s="39">
        <v>375</v>
      </c>
      <c r="F33" s="39">
        <v>75</v>
      </c>
      <c r="G33" s="40">
        <f t="shared" si="2"/>
        <v>0</v>
      </c>
      <c r="J33" s="83">
        <f t="shared" si="3"/>
        <v>0</v>
      </c>
    </row>
    <row r="34" spans="1:10" x14ac:dyDescent="0.3">
      <c r="A34" s="15"/>
      <c r="B34" s="27" t="s">
        <v>207</v>
      </c>
      <c r="C34" s="28"/>
      <c r="D34" s="29"/>
      <c r="E34" s="30">
        <v>0</v>
      </c>
      <c r="F34" s="30">
        <v>0</v>
      </c>
      <c r="G34" s="31">
        <f t="shared" si="2"/>
        <v>0</v>
      </c>
      <c r="J34" s="83">
        <f t="shared" si="3"/>
        <v>0</v>
      </c>
    </row>
    <row r="35" spans="1:10" ht="16.5" customHeight="1" x14ac:dyDescent="0.3">
      <c r="A35" s="112" t="s">
        <v>47</v>
      </c>
      <c r="B35" s="113"/>
      <c r="C35" s="113"/>
      <c r="D35" s="113"/>
      <c r="E35" s="113"/>
      <c r="F35" s="113"/>
      <c r="G35" s="114"/>
      <c r="J35" s="83"/>
    </row>
    <row r="36" spans="1:10" x14ac:dyDescent="0.3">
      <c r="A36" s="32"/>
      <c r="B36" s="84" t="s">
        <v>50</v>
      </c>
      <c r="C36" s="34">
        <v>90040.01</v>
      </c>
      <c r="D36" s="25"/>
      <c r="E36" s="19">
        <v>59.95</v>
      </c>
      <c r="F36" s="19">
        <v>20</v>
      </c>
      <c r="G36" s="26">
        <f t="shared" ref="G36:G53" si="4">A36*SUM(E36:F36)</f>
        <v>0</v>
      </c>
      <c r="J36" s="83">
        <f t="shared" ref="J36:J53" si="5">+A36*F36</f>
        <v>0</v>
      </c>
    </row>
    <row r="37" spans="1:10" x14ac:dyDescent="0.3">
      <c r="A37" s="15">
        <v>1</v>
      </c>
      <c r="B37" s="84" t="s">
        <v>51</v>
      </c>
      <c r="C37" s="34">
        <v>90040.01</v>
      </c>
      <c r="D37" s="25" t="s">
        <v>281</v>
      </c>
      <c r="E37" s="19">
        <v>79.95</v>
      </c>
      <c r="F37" s="19">
        <v>20</v>
      </c>
      <c r="G37" s="26">
        <f t="shared" si="4"/>
        <v>99.95</v>
      </c>
      <c r="J37" s="83">
        <f t="shared" si="5"/>
        <v>20</v>
      </c>
    </row>
    <row r="38" spans="1:10" x14ac:dyDescent="0.3">
      <c r="A38" s="15"/>
      <c r="B38" s="84" t="s">
        <v>52</v>
      </c>
      <c r="C38" s="34">
        <v>90040.01</v>
      </c>
      <c r="D38" s="25" t="s">
        <v>208</v>
      </c>
      <c r="E38" s="19">
        <v>99.95</v>
      </c>
      <c r="F38" s="19">
        <v>20</v>
      </c>
      <c r="G38" s="26">
        <f t="shared" si="4"/>
        <v>0</v>
      </c>
      <c r="J38" s="83">
        <f t="shared" si="5"/>
        <v>0</v>
      </c>
    </row>
    <row r="39" spans="1:10" x14ac:dyDescent="0.3">
      <c r="A39" s="15"/>
      <c r="B39" s="84" t="s">
        <v>209</v>
      </c>
      <c r="C39" s="34"/>
      <c r="D39" s="25"/>
      <c r="E39" s="19">
        <v>50</v>
      </c>
      <c r="F39" s="19">
        <v>0</v>
      </c>
      <c r="G39" s="26">
        <f t="shared" si="4"/>
        <v>0</v>
      </c>
      <c r="J39" s="83">
        <f t="shared" si="5"/>
        <v>0</v>
      </c>
    </row>
    <row r="40" spans="1:10" x14ac:dyDescent="0.3">
      <c r="A40" s="15">
        <v>3</v>
      </c>
      <c r="B40" s="84" t="s">
        <v>55</v>
      </c>
      <c r="C40" s="34">
        <v>90003.02</v>
      </c>
      <c r="D40" s="25" t="s">
        <v>280</v>
      </c>
      <c r="E40" s="19">
        <v>89.95</v>
      </c>
      <c r="F40" s="19">
        <v>0</v>
      </c>
      <c r="G40" s="26">
        <f t="shared" si="4"/>
        <v>269.85000000000002</v>
      </c>
      <c r="J40" s="83">
        <f t="shared" si="5"/>
        <v>0</v>
      </c>
    </row>
    <row r="41" spans="1:10" x14ac:dyDescent="0.3">
      <c r="A41" s="15"/>
      <c r="B41" s="84" t="s">
        <v>211</v>
      </c>
      <c r="C41" s="34">
        <v>91041.02</v>
      </c>
      <c r="D41" s="25"/>
      <c r="E41" s="19">
        <v>99.95</v>
      </c>
      <c r="F41" s="19">
        <v>0</v>
      </c>
      <c r="G41" s="26">
        <f t="shared" si="4"/>
        <v>0</v>
      </c>
      <c r="J41" s="83">
        <f t="shared" si="5"/>
        <v>0</v>
      </c>
    </row>
    <row r="42" spans="1:10" x14ac:dyDescent="0.3">
      <c r="A42" s="15">
        <v>1</v>
      </c>
      <c r="B42" s="84" t="s">
        <v>212</v>
      </c>
      <c r="C42" s="34">
        <v>91042.02</v>
      </c>
      <c r="D42" s="25"/>
      <c r="E42" s="19">
        <v>119.95</v>
      </c>
      <c r="F42" s="19">
        <v>0</v>
      </c>
      <c r="G42" s="26">
        <f t="shared" si="4"/>
        <v>119.95</v>
      </c>
      <c r="J42" s="83">
        <f t="shared" si="5"/>
        <v>0</v>
      </c>
    </row>
    <row r="43" spans="1:10" x14ac:dyDescent="0.3">
      <c r="A43" s="15">
        <v>1</v>
      </c>
      <c r="B43" s="84" t="s">
        <v>213</v>
      </c>
      <c r="C43" s="34"/>
      <c r="D43" s="25"/>
      <c r="E43" s="19">
        <v>10</v>
      </c>
      <c r="F43" s="19">
        <v>0</v>
      </c>
      <c r="G43" s="26">
        <f t="shared" si="4"/>
        <v>10</v>
      </c>
      <c r="J43" s="83">
        <f t="shared" si="5"/>
        <v>0</v>
      </c>
    </row>
    <row r="44" spans="1:10" x14ac:dyDescent="0.3">
      <c r="A44" s="15"/>
      <c r="B44" s="84" t="s">
        <v>56</v>
      </c>
      <c r="C44" s="34">
        <v>90030.02</v>
      </c>
      <c r="D44" s="25"/>
      <c r="E44" s="19">
        <v>130</v>
      </c>
      <c r="F44" s="19">
        <v>15</v>
      </c>
      <c r="G44" s="26">
        <f t="shared" si="4"/>
        <v>0</v>
      </c>
      <c r="J44" s="83">
        <f t="shared" si="5"/>
        <v>0</v>
      </c>
    </row>
    <row r="45" spans="1:10" x14ac:dyDescent="0.3">
      <c r="A45" s="15"/>
      <c r="B45" s="84" t="s">
        <v>57</v>
      </c>
      <c r="C45" s="34">
        <v>90008.02</v>
      </c>
      <c r="D45" s="25" t="s">
        <v>216</v>
      </c>
      <c r="E45" s="19">
        <v>104.95</v>
      </c>
      <c r="F45" s="19">
        <v>15</v>
      </c>
      <c r="G45" s="26">
        <f t="shared" si="4"/>
        <v>0</v>
      </c>
      <c r="J45" s="83">
        <f t="shared" si="5"/>
        <v>0</v>
      </c>
    </row>
    <row r="46" spans="1:10" x14ac:dyDescent="0.3">
      <c r="A46" s="15"/>
      <c r="B46" s="84" t="s">
        <v>58</v>
      </c>
      <c r="C46" s="34">
        <v>90005.02</v>
      </c>
      <c r="D46" s="25" t="s">
        <v>216</v>
      </c>
      <c r="E46" s="19">
        <v>159.94999999999999</v>
      </c>
      <c r="F46" s="19"/>
      <c r="G46" s="26">
        <f t="shared" si="4"/>
        <v>0</v>
      </c>
      <c r="J46" s="83">
        <f t="shared" si="5"/>
        <v>0</v>
      </c>
    </row>
    <row r="47" spans="1:10" x14ac:dyDescent="0.3">
      <c r="A47" s="15"/>
      <c r="B47" s="84" t="s">
        <v>214</v>
      </c>
      <c r="C47" s="34">
        <v>90005.02</v>
      </c>
      <c r="D47" s="25" t="s">
        <v>216</v>
      </c>
      <c r="E47" s="19">
        <v>109.95</v>
      </c>
      <c r="F47" s="19"/>
      <c r="G47" s="26">
        <f t="shared" si="4"/>
        <v>0</v>
      </c>
      <c r="J47" s="83">
        <f t="shared" si="5"/>
        <v>0</v>
      </c>
    </row>
    <row r="48" spans="1:10" x14ac:dyDescent="0.3">
      <c r="A48" s="15"/>
      <c r="B48" s="84" t="s">
        <v>215</v>
      </c>
      <c r="C48" s="34">
        <v>90001.03</v>
      </c>
      <c r="D48" s="25" t="s">
        <v>216</v>
      </c>
      <c r="E48" s="19">
        <v>169.95</v>
      </c>
      <c r="F48" s="19">
        <v>15</v>
      </c>
      <c r="G48" s="26">
        <f t="shared" si="4"/>
        <v>0</v>
      </c>
      <c r="J48" s="83">
        <f t="shared" si="5"/>
        <v>0</v>
      </c>
    </row>
    <row r="49" spans="1:10" x14ac:dyDescent="0.3">
      <c r="A49" s="15">
        <v>2</v>
      </c>
      <c r="B49" s="84" t="s">
        <v>48</v>
      </c>
      <c r="C49" s="34">
        <v>94015.01</v>
      </c>
      <c r="D49" s="34"/>
      <c r="E49" s="19">
        <v>69.95</v>
      </c>
      <c r="F49" s="19">
        <v>0</v>
      </c>
      <c r="G49" s="26">
        <f t="shared" si="4"/>
        <v>139.9</v>
      </c>
      <c r="J49" s="83">
        <f t="shared" si="5"/>
        <v>0</v>
      </c>
    </row>
    <row r="50" spans="1:10" x14ac:dyDescent="0.3">
      <c r="A50" s="15"/>
      <c r="B50" s="84" t="s">
        <v>49</v>
      </c>
      <c r="C50" s="34">
        <v>92019.02</v>
      </c>
      <c r="D50" s="34"/>
      <c r="E50" s="19">
        <v>184.95</v>
      </c>
      <c r="F50" s="19">
        <v>0</v>
      </c>
      <c r="G50" s="26">
        <f t="shared" si="4"/>
        <v>0</v>
      </c>
      <c r="J50" s="83">
        <f t="shared" si="5"/>
        <v>0</v>
      </c>
    </row>
    <row r="51" spans="1:10" x14ac:dyDescent="0.3">
      <c r="A51" s="15">
        <v>1</v>
      </c>
      <c r="B51" s="84" t="s">
        <v>60</v>
      </c>
      <c r="C51" s="34">
        <v>94033.01</v>
      </c>
      <c r="D51" s="34"/>
      <c r="E51" s="19">
        <v>119.95</v>
      </c>
      <c r="F51" s="19"/>
      <c r="G51" s="26">
        <f t="shared" si="4"/>
        <v>119.95</v>
      </c>
      <c r="J51" s="83">
        <f t="shared" si="5"/>
        <v>0</v>
      </c>
    </row>
    <row r="52" spans="1:10" x14ac:dyDescent="0.3">
      <c r="A52" s="15"/>
      <c r="B52" s="84" t="s">
        <v>61</v>
      </c>
      <c r="C52" s="34">
        <v>94031.01</v>
      </c>
      <c r="D52" s="34"/>
      <c r="E52" s="19">
        <v>119.95</v>
      </c>
      <c r="F52" s="19">
        <v>15</v>
      </c>
      <c r="G52" s="26">
        <f t="shared" si="4"/>
        <v>0</v>
      </c>
      <c r="J52" s="83">
        <f t="shared" si="5"/>
        <v>0</v>
      </c>
    </row>
    <row r="53" spans="1:10" x14ac:dyDescent="0.3">
      <c r="A53" s="15">
        <v>1</v>
      </c>
      <c r="B53" s="84" t="s">
        <v>62</v>
      </c>
      <c r="C53" s="34">
        <v>94026.02</v>
      </c>
      <c r="D53" s="34"/>
      <c r="E53" s="19">
        <v>149.94999999999999</v>
      </c>
      <c r="F53" s="19">
        <v>15</v>
      </c>
      <c r="G53" s="26">
        <f t="shared" si="4"/>
        <v>164.95</v>
      </c>
      <c r="J53" s="83">
        <f t="shared" si="5"/>
        <v>15</v>
      </c>
    </row>
    <row r="54" spans="1:10" ht="16.5" customHeight="1" x14ac:dyDescent="0.3">
      <c r="A54" s="112" t="s">
        <v>63</v>
      </c>
      <c r="B54" s="113"/>
      <c r="C54" s="113"/>
      <c r="D54" s="113"/>
      <c r="E54" s="113"/>
      <c r="F54" s="113"/>
      <c r="G54" s="114"/>
      <c r="J54" s="83"/>
    </row>
    <row r="55" spans="1:10" x14ac:dyDescent="0.3">
      <c r="A55" s="32"/>
      <c r="B55" s="86" t="s">
        <v>64</v>
      </c>
      <c r="C55" s="51" t="s">
        <v>65</v>
      </c>
      <c r="D55" s="38" t="s">
        <v>216</v>
      </c>
      <c r="E55" s="39">
        <v>134.94999999999999</v>
      </c>
      <c r="F55" s="39">
        <v>15</v>
      </c>
      <c r="G55" s="40">
        <f t="shared" ref="G55:G66" si="6">A55*SUM(E55:F55)</f>
        <v>0</v>
      </c>
      <c r="J55" s="83">
        <f t="shared" ref="J55:J66" si="7">+A55*F55</f>
        <v>0</v>
      </c>
    </row>
    <row r="56" spans="1:10" x14ac:dyDescent="0.3">
      <c r="A56" s="32"/>
      <c r="B56" s="84" t="s">
        <v>66</v>
      </c>
      <c r="C56" s="34">
        <v>93020.02</v>
      </c>
      <c r="D56" s="25"/>
      <c r="E56" s="19">
        <v>94.95</v>
      </c>
      <c r="F56" s="19">
        <v>15</v>
      </c>
      <c r="G56" s="26">
        <f t="shared" si="6"/>
        <v>0</v>
      </c>
      <c r="J56" s="83">
        <f t="shared" si="7"/>
        <v>0</v>
      </c>
    </row>
    <row r="57" spans="1:10" x14ac:dyDescent="0.3">
      <c r="A57" s="32"/>
      <c r="B57" s="86" t="s">
        <v>67</v>
      </c>
      <c r="C57" s="51">
        <v>93022.02</v>
      </c>
      <c r="D57" s="38"/>
      <c r="E57" s="39">
        <v>124.95</v>
      </c>
      <c r="F57" s="39">
        <v>0</v>
      </c>
      <c r="G57" s="40">
        <f t="shared" si="6"/>
        <v>0</v>
      </c>
      <c r="J57" s="83">
        <f t="shared" si="7"/>
        <v>0</v>
      </c>
    </row>
    <row r="58" spans="1:10" x14ac:dyDescent="0.3">
      <c r="A58" s="32"/>
      <c r="B58" s="86" t="s">
        <v>68</v>
      </c>
      <c r="C58" s="51">
        <v>93025.02</v>
      </c>
      <c r="D58" s="38"/>
      <c r="E58" s="39">
        <v>124.95</v>
      </c>
      <c r="F58" s="39">
        <v>0</v>
      </c>
      <c r="G58" s="40">
        <f t="shared" si="6"/>
        <v>0</v>
      </c>
      <c r="J58" s="83">
        <f t="shared" si="7"/>
        <v>0</v>
      </c>
    </row>
    <row r="59" spans="1:10" x14ac:dyDescent="0.3">
      <c r="A59" s="32"/>
      <c r="B59" s="82" t="s">
        <v>69</v>
      </c>
      <c r="C59" s="34">
        <v>93043.03</v>
      </c>
      <c r="D59" s="25"/>
      <c r="E59" s="19">
        <v>289.95</v>
      </c>
      <c r="F59" s="19">
        <v>0</v>
      </c>
      <c r="G59" s="26">
        <f t="shared" si="6"/>
        <v>0</v>
      </c>
      <c r="J59" s="83">
        <f t="shared" si="7"/>
        <v>0</v>
      </c>
    </row>
    <row r="60" spans="1:10" x14ac:dyDescent="0.3">
      <c r="A60" s="15"/>
      <c r="B60" s="82" t="s">
        <v>70</v>
      </c>
      <c r="C60" s="34">
        <v>93041.03</v>
      </c>
      <c r="D60" s="25"/>
      <c r="E60" s="19">
        <v>249.95</v>
      </c>
      <c r="F60" s="19">
        <v>0</v>
      </c>
      <c r="G60" s="26">
        <f t="shared" si="6"/>
        <v>0</v>
      </c>
      <c r="J60" s="83">
        <f t="shared" si="7"/>
        <v>0</v>
      </c>
    </row>
    <row r="61" spans="1:10" x14ac:dyDescent="0.3">
      <c r="A61" s="15"/>
      <c r="B61" s="82" t="s">
        <v>71</v>
      </c>
      <c r="C61" s="34">
        <v>93041.03</v>
      </c>
      <c r="D61" s="25"/>
      <c r="E61" s="19">
        <v>279.95</v>
      </c>
      <c r="F61" s="19">
        <v>0</v>
      </c>
      <c r="G61" s="26">
        <f t="shared" si="6"/>
        <v>0</v>
      </c>
      <c r="J61" s="83">
        <f t="shared" si="7"/>
        <v>0</v>
      </c>
    </row>
    <row r="62" spans="1:10" x14ac:dyDescent="0.3">
      <c r="A62" s="15"/>
      <c r="B62" s="82" t="s">
        <v>201</v>
      </c>
      <c r="C62" s="34">
        <v>93010.03</v>
      </c>
      <c r="D62" s="25"/>
      <c r="E62" s="19">
        <v>144.94999999999999</v>
      </c>
      <c r="F62" s="19">
        <v>0</v>
      </c>
      <c r="G62" s="26">
        <f t="shared" si="6"/>
        <v>0</v>
      </c>
      <c r="J62" s="83">
        <f t="shared" si="7"/>
        <v>0</v>
      </c>
    </row>
    <row r="63" spans="1:10" x14ac:dyDescent="0.3">
      <c r="A63" s="15"/>
      <c r="B63" s="82" t="s">
        <v>202</v>
      </c>
      <c r="C63" s="34">
        <v>93010.03</v>
      </c>
      <c r="D63" s="25"/>
      <c r="E63" s="19">
        <v>149.94999999999999</v>
      </c>
      <c r="F63" s="19">
        <v>20</v>
      </c>
      <c r="G63" s="26">
        <f t="shared" si="6"/>
        <v>0</v>
      </c>
      <c r="J63" s="83">
        <f t="shared" si="7"/>
        <v>0</v>
      </c>
    </row>
    <row r="64" spans="1:10" x14ac:dyDescent="0.3">
      <c r="A64" s="15"/>
      <c r="B64" s="82" t="s">
        <v>203</v>
      </c>
      <c r="C64" s="34">
        <v>93010.03</v>
      </c>
      <c r="D64" s="25"/>
      <c r="E64" s="19">
        <v>154.94999999999999</v>
      </c>
      <c r="F64" s="19">
        <v>20</v>
      </c>
      <c r="G64" s="26">
        <f t="shared" si="6"/>
        <v>0</v>
      </c>
      <c r="J64" s="83">
        <f t="shared" si="7"/>
        <v>0</v>
      </c>
    </row>
    <row r="65" spans="1:10" x14ac:dyDescent="0.3">
      <c r="A65" s="15">
        <v>1</v>
      </c>
      <c r="B65" s="87" t="s">
        <v>72</v>
      </c>
      <c r="C65" s="51">
        <v>91011.01</v>
      </c>
      <c r="D65" s="38"/>
      <c r="E65" s="39">
        <v>7.95</v>
      </c>
      <c r="F65" s="39">
        <v>0</v>
      </c>
      <c r="G65" s="40">
        <f t="shared" si="6"/>
        <v>7.95</v>
      </c>
      <c r="J65" s="83">
        <f t="shared" si="7"/>
        <v>0</v>
      </c>
    </row>
    <row r="66" spans="1:10" x14ac:dyDescent="0.3">
      <c r="A66" s="15"/>
      <c r="B66" s="82" t="s">
        <v>73</v>
      </c>
      <c r="C66" s="34">
        <v>91012.01</v>
      </c>
      <c r="D66" s="34"/>
      <c r="E66" s="19">
        <v>12.95</v>
      </c>
      <c r="F66" s="19">
        <v>0</v>
      </c>
      <c r="G66" s="26">
        <f t="shared" si="6"/>
        <v>0</v>
      </c>
      <c r="J66" s="83">
        <f t="shared" si="7"/>
        <v>0</v>
      </c>
    </row>
    <row r="67" spans="1:10" x14ac:dyDescent="0.3">
      <c r="A67" s="118" t="s">
        <v>74</v>
      </c>
      <c r="B67" s="119"/>
      <c r="C67" s="119"/>
      <c r="D67" s="119"/>
      <c r="E67" s="119"/>
      <c r="F67" s="119"/>
      <c r="G67" s="120"/>
      <c r="J67" s="83"/>
    </row>
    <row r="68" spans="1:10" hidden="1" x14ac:dyDescent="0.3">
      <c r="A68" s="15"/>
      <c r="B68" s="84" t="s">
        <v>217</v>
      </c>
      <c r="C68" s="34">
        <v>77255.009999999995</v>
      </c>
      <c r="D68" s="18" t="s">
        <v>218</v>
      </c>
      <c r="E68" s="19">
        <v>54.95</v>
      </c>
      <c r="F68" s="19">
        <v>15</v>
      </c>
      <c r="G68" s="26">
        <f t="shared" ref="G68:G88" si="8">A68*SUM(E68:F68)</f>
        <v>0</v>
      </c>
      <c r="J68" s="83">
        <f t="shared" ref="J68:J89" si="9">+A68*F68</f>
        <v>0</v>
      </c>
    </row>
    <row r="69" spans="1:10" hidden="1" x14ac:dyDescent="0.3">
      <c r="A69" s="15"/>
      <c r="B69" s="84" t="s">
        <v>219</v>
      </c>
      <c r="C69" s="34">
        <v>77252.009999999995</v>
      </c>
      <c r="D69" s="18" t="s">
        <v>93</v>
      </c>
      <c r="E69" s="19">
        <v>79.95</v>
      </c>
      <c r="F69" s="19">
        <v>0</v>
      </c>
      <c r="G69" s="26">
        <f t="shared" si="8"/>
        <v>0</v>
      </c>
      <c r="J69" s="83">
        <f t="shared" si="9"/>
        <v>0</v>
      </c>
    </row>
    <row r="70" spans="1:10" x14ac:dyDescent="0.3">
      <c r="A70" s="15"/>
      <c r="B70" s="88" t="s">
        <v>97</v>
      </c>
      <c r="C70" s="89">
        <v>77276.009999999995</v>
      </c>
      <c r="D70" s="18" t="s">
        <v>98</v>
      </c>
      <c r="E70" s="19">
        <v>74.95</v>
      </c>
      <c r="F70" s="19">
        <v>15</v>
      </c>
      <c r="G70" s="21">
        <f t="shared" si="8"/>
        <v>0</v>
      </c>
      <c r="J70" s="83">
        <f t="shared" si="9"/>
        <v>0</v>
      </c>
    </row>
    <row r="71" spans="1:10" x14ac:dyDescent="0.3">
      <c r="A71" s="15"/>
      <c r="B71" s="88" t="s">
        <v>99</v>
      </c>
      <c r="C71" s="34">
        <v>77276.009999999995</v>
      </c>
      <c r="D71" s="18" t="s">
        <v>98</v>
      </c>
      <c r="E71" s="19">
        <v>94.95</v>
      </c>
      <c r="F71" s="19">
        <v>15</v>
      </c>
      <c r="G71" s="26">
        <f t="shared" si="8"/>
        <v>0</v>
      </c>
      <c r="J71" s="83">
        <f t="shared" si="9"/>
        <v>0</v>
      </c>
    </row>
    <row r="72" spans="1:10" x14ac:dyDescent="0.3">
      <c r="A72" s="15">
        <v>2</v>
      </c>
      <c r="B72" s="84" t="s">
        <v>220</v>
      </c>
      <c r="C72" s="34">
        <v>77321.009999999995</v>
      </c>
      <c r="D72" s="18" t="s">
        <v>93</v>
      </c>
      <c r="E72" s="19">
        <v>165.5</v>
      </c>
      <c r="F72" s="19">
        <v>0</v>
      </c>
      <c r="G72" s="26">
        <f t="shared" si="8"/>
        <v>331</v>
      </c>
      <c r="J72" s="83">
        <f t="shared" si="9"/>
        <v>0</v>
      </c>
    </row>
    <row r="73" spans="1:10" ht="18" hidden="1" customHeight="1" x14ac:dyDescent="0.3">
      <c r="A73" s="15"/>
      <c r="B73" s="84" t="s">
        <v>75</v>
      </c>
      <c r="C73" s="34">
        <v>77256.009999999995</v>
      </c>
      <c r="D73" s="18" t="s">
        <v>76</v>
      </c>
      <c r="E73" s="19">
        <v>69.95</v>
      </c>
      <c r="F73" s="19">
        <v>15</v>
      </c>
      <c r="G73" s="26">
        <f t="shared" si="8"/>
        <v>0</v>
      </c>
      <c r="J73" s="83">
        <f t="shared" si="9"/>
        <v>0</v>
      </c>
    </row>
    <row r="74" spans="1:10" ht="18" hidden="1" customHeight="1" x14ac:dyDescent="0.3">
      <c r="A74" s="15"/>
      <c r="B74" s="84" t="s">
        <v>77</v>
      </c>
      <c r="C74" s="34">
        <v>77256.009999999995</v>
      </c>
      <c r="D74" s="18" t="s">
        <v>78</v>
      </c>
      <c r="E74" s="19">
        <v>99.95</v>
      </c>
      <c r="F74" s="19">
        <v>15</v>
      </c>
      <c r="G74" s="26">
        <f t="shared" si="8"/>
        <v>0</v>
      </c>
      <c r="J74" s="83">
        <f t="shared" si="9"/>
        <v>0</v>
      </c>
    </row>
    <row r="75" spans="1:10" ht="18" hidden="1" customHeight="1" x14ac:dyDescent="0.3">
      <c r="A75" s="15"/>
      <c r="B75" s="84" t="s">
        <v>79</v>
      </c>
      <c r="C75" s="34">
        <v>77256.009999999995</v>
      </c>
      <c r="D75" s="18" t="s">
        <v>80</v>
      </c>
      <c r="E75" s="19">
        <v>119.95</v>
      </c>
      <c r="F75" s="19">
        <v>15</v>
      </c>
      <c r="G75" s="26">
        <f t="shared" si="8"/>
        <v>0</v>
      </c>
      <c r="J75" s="83">
        <f t="shared" si="9"/>
        <v>0</v>
      </c>
    </row>
    <row r="76" spans="1:10" hidden="1" x14ac:dyDescent="0.3">
      <c r="A76" s="15"/>
      <c r="B76" s="84" t="s">
        <v>81</v>
      </c>
      <c r="C76" s="34"/>
      <c r="D76" s="18" t="s">
        <v>76</v>
      </c>
      <c r="E76" s="19">
        <f>129.95</f>
        <v>129.94999999999999</v>
      </c>
      <c r="F76" s="19">
        <v>15</v>
      </c>
      <c r="G76" s="26">
        <f t="shared" si="8"/>
        <v>0</v>
      </c>
      <c r="J76" s="83">
        <f t="shared" si="9"/>
        <v>0</v>
      </c>
    </row>
    <row r="77" spans="1:10" hidden="1" x14ac:dyDescent="0.3">
      <c r="A77" s="15"/>
      <c r="B77" s="84" t="s">
        <v>82</v>
      </c>
      <c r="C77" s="34"/>
      <c r="D77" s="18" t="s">
        <v>76</v>
      </c>
      <c r="E77" s="19">
        <v>139.94999999999999</v>
      </c>
      <c r="F77" s="19">
        <v>15</v>
      </c>
      <c r="G77" s="26">
        <f t="shared" si="8"/>
        <v>0</v>
      </c>
      <c r="J77" s="83">
        <f t="shared" si="9"/>
        <v>0</v>
      </c>
    </row>
    <row r="78" spans="1:10" ht="28.8" x14ac:dyDescent="0.3">
      <c r="A78" s="15"/>
      <c r="B78" s="84" t="s">
        <v>83</v>
      </c>
      <c r="C78" s="34">
        <v>77310.009999999995</v>
      </c>
      <c r="D78" s="18" t="s">
        <v>84</v>
      </c>
      <c r="E78" s="19">
        <v>163.95</v>
      </c>
      <c r="F78" s="19">
        <v>15</v>
      </c>
      <c r="G78" s="26">
        <f t="shared" si="8"/>
        <v>0</v>
      </c>
      <c r="J78" s="83">
        <f t="shared" si="9"/>
        <v>0</v>
      </c>
    </row>
    <row r="79" spans="1:10" ht="28.8" x14ac:dyDescent="0.3">
      <c r="A79" s="15"/>
      <c r="B79" s="84" t="s">
        <v>85</v>
      </c>
      <c r="C79" s="34">
        <v>77310.009999999995</v>
      </c>
      <c r="D79" s="18" t="s">
        <v>84</v>
      </c>
      <c r="E79" s="19">
        <v>184.95</v>
      </c>
      <c r="F79" s="19">
        <v>15</v>
      </c>
      <c r="G79" s="26">
        <f t="shared" si="8"/>
        <v>0</v>
      </c>
      <c r="J79" s="83">
        <f t="shared" si="9"/>
        <v>0</v>
      </c>
    </row>
    <row r="80" spans="1:10" ht="28.8" x14ac:dyDescent="0.3">
      <c r="A80" s="15"/>
      <c r="B80" s="84" t="s">
        <v>86</v>
      </c>
      <c r="C80" s="34">
        <v>77310.009999999995</v>
      </c>
      <c r="D80" s="18" t="s">
        <v>84</v>
      </c>
      <c r="E80" s="19">
        <v>199.95</v>
      </c>
      <c r="F80" s="19">
        <v>15</v>
      </c>
      <c r="G80" s="26">
        <f t="shared" si="8"/>
        <v>0</v>
      </c>
      <c r="J80" s="83">
        <f t="shared" si="9"/>
        <v>0</v>
      </c>
    </row>
    <row r="81" spans="1:10" x14ac:dyDescent="0.3">
      <c r="A81" s="15"/>
      <c r="B81" s="88" t="s">
        <v>87</v>
      </c>
      <c r="C81" s="90">
        <v>77312.009999999995</v>
      </c>
      <c r="D81" s="18" t="s">
        <v>88</v>
      </c>
      <c r="E81" s="19">
        <v>194.95</v>
      </c>
      <c r="F81" s="19">
        <v>15</v>
      </c>
      <c r="G81" s="21">
        <f t="shared" si="8"/>
        <v>0</v>
      </c>
      <c r="J81" s="83">
        <f t="shared" si="9"/>
        <v>0</v>
      </c>
    </row>
    <row r="82" spans="1:10" x14ac:dyDescent="0.3">
      <c r="A82" s="15"/>
      <c r="B82" s="88" t="s">
        <v>89</v>
      </c>
      <c r="C82" s="90">
        <v>77312.009999999995</v>
      </c>
      <c r="D82" s="18" t="s">
        <v>88</v>
      </c>
      <c r="E82" s="19">
        <v>215.95</v>
      </c>
      <c r="F82" s="19">
        <v>15</v>
      </c>
      <c r="G82" s="21">
        <f t="shared" si="8"/>
        <v>0</v>
      </c>
      <c r="J82" s="83">
        <f t="shared" si="9"/>
        <v>0</v>
      </c>
    </row>
    <row r="83" spans="1:10" x14ac:dyDescent="0.3">
      <c r="A83" s="15"/>
      <c r="B83" s="88" t="s">
        <v>90</v>
      </c>
      <c r="C83" s="90">
        <v>77315.009999999995</v>
      </c>
      <c r="D83" s="18" t="s">
        <v>93</v>
      </c>
      <c r="E83" s="19">
        <v>214.95</v>
      </c>
      <c r="F83" s="19">
        <v>15</v>
      </c>
      <c r="G83" s="21">
        <f t="shared" si="8"/>
        <v>0</v>
      </c>
      <c r="J83" s="83">
        <f t="shared" si="9"/>
        <v>0</v>
      </c>
    </row>
    <row r="84" spans="1:10" x14ac:dyDescent="0.3">
      <c r="A84" s="15"/>
      <c r="B84" s="88" t="s">
        <v>91</v>
      </c>
      <c r="C84" s="90">
        <v>77315.009999999995</v>
      </c>
      <c r="D84" s="18" t="s">
        <v>88</v>
      </c>
      <c r="E84" s="19">
        <v>234.95</v>
      </c>
      <c r="F84" s="19">
        <v>15</v>
      </c>
      <c r="G84" s="21">
        <f t="shared" si="8"/>
        <v>0</v>
      </c>
      <c r="J84" s="83">
        <f t="shared" si="9"/>
        <v>0</v>
      </c>
    </row>
    <row r="85" spans="1:10" x14ac:dyDescent="0.3">
      <c r="A85" s="15"/>
      <c r="B85" s="88" t="s">
        <v>92</v>
      </c>
      <c r="C85" s="89">
        <v>77208.009999999995</v>
      </c>
      <c r="D85" s="18" t="s">
        <v>93</v>
      </c>
      <c r="E85" s="19">
        <v>391.95</v>
      </c>
      <c r="F85" s="19">
        <v>85</v>
      </c>
      <c r="G85" s="21">
        <f t="shared" si="8"/>
        <v>0</v>
      </c>
      <c r="J85" s="83">
        <f t="shared" si="9"/>
        <v>0</v>
      </c>
    </row>
    <row r="86" spans="1:10" hidden="1" x14ac:dyDescent="0.3">
      <c r="A86" s="15"/>
      <c r="B86" s="88" t="s">
        <v>94</v>
      </c>
      <c r="C86" s="89">
        <v>77208.009999999995</v>
      </c>
      <c r="D86" s="18" t="s">
        <v>93</v>
      </c>
      <c r="E86" s="19">
        <v>411.95</v>
      </c>
      <c r="F86" s="19">
        <v>85</v>
      </c>
      <c r="G86" s="21">
        <f t="shared" si="8"/>
        <v>0</v>
      </c>
      <c r="J86" s="83">
        <f t="shared" si="9"/>
        <v>0</v>
      </c>
    </row>
    <row r="87" spans="1:10" hidden="1" x14ac:dyDescent="0.3">
      <c r="A87" s="15"/>
      <c r="B87" s="88" t="s">
        <v>95</v>
      </c>
      <c r="C87" s="89">
        <v>77208.009999999995</v>
      </c>
      <c r="D87" s="18" t="s">
        <v>93</v>
      </c>
      <c r="E87" s="19">
        <v>431.95</v>
      </c>
      <c r="F87" s="19">
        <v>85</v>
      </c>
      <c r="G87" s="21">
        <f t="shared" si="8"/>
        <v>0</v>
      </c>
      <c r="J87" s="83">
        <f t="shared" si="9"/>
        <v>0</v>
      </c>
    </row>
    <row r="88" spans="1:10" hidden="1" x14ac:dyDescent="0.3">
      <c r="A88" s="15"/>
      <c r="B88" s="88" t="s">
        <v>96</v>
      </c>
      <c r="C88" s="89">
        <v>77208.009999999995</v>
      </c>
      <c r="D88" s="18" t="s">
        <v>93</v>
      </c>
      <c r="E88" s="19">
        <v>461.95</v>
      </c>
      <c r="F88" s="19">
        <v>85</v>
      </c>
      <c r="G88" s="21">
        <f t="shared" si="8"/>
        <v>0</v>
      </c>
      <c r="J88" s="83">
        <f t="shared" si="9"/>
        <v>0</v>
      </c>
    </row>
    <row r="89" spans="1:10" x14ac:dyDescent="0.3">
      <c r="A89" s="44"/>
      <c r="B89" s="109"/>
      <c r="C89" s="92"/>
      <c r="D89" s="47"/>
      <c r="E89" s="48"/>
      <c r="F89" s="48"/>
      <c r="G89" s="49"/>
      <c r="J89" s="83">
        <f t="shared" si="9"/>
        <v>0</v>
      </c>
    </row>
    <row r="90" spans="1:10" x14ac:dyDescent="0.3">
      <c r="A90" s="118" t="s">
        <v>100</v>
      </c>
      <c r="B90" s="119"/>
      <c r="C90" s="119"/>
      <c r="D90" s="119"/>
      <c r="E90" s="119"/>
      <c r="F90" s="119"/>
      <c r="G90" s="120"/>
      <c r="J90" s="83"/>
    </row>
    <row r="91" spans="1:10" x14ac:dyDescent="0.3">
      <c r="A91" s="15"/>
      <c r="B91" s="86" t="s">
        <v>221</v>
      </c>
      <c r="C91" s="51">
        <v>77322.009999999995</v>
      </c>
      <c r="D91" s="38" t="s">
        <v>93</v>
      </c>
      <c r="E91" s="39">
        <v>64</v>
      </c>
      <c r="F91" s="39">
        <v>0</v>
      </c>
      <c r="G91" s="40">
        <f t="shared" ref="G91:G98" si="10">A91*SUM(E91:F91)</f>
        <v>0</v>
      </c>
      <c r="J91" s="83">
        <f t="shared" ref="J91:J98" si="11">+A91*F91</f>
        <v>0</v>
      </c>
    </row>
    <row r="92" spans="1:10" x14ac:dyDescent="0.3">
      <c r="A92" s="15">
        <v>2</v>
      </c>
      <c r="B92" s="93" t="s">
        <v>222</v>
      </c>
      <c r="C92" s="51">
        <v>77323.009999999995</v>
      </c>
      <c r="D92" s="38" t="s">
        <v>93</v>
      </c>
      <c r="E92" s="39">
        <v>64</v>
      </c>
      <c r="F92" s="39">
        <v>0</v>
      </c>
      <c r="G92" s="40">
        <f t="shared" si="10"/>
        <v>128</v>
      </c>
      <c r="J92" s="83">
        <f t="shared" si="11"/>
        <v>0</v>
      </c>
    </row>
    <row r="93" spans="1:10" x14ac:dyDescent="0.3">
      <c r="A93" s="15"/>
      <c r="B93" s="88" t="s">
        <v>101</v>
      </c>
      <c r="C93" s="90">
        <v>75001.009999999995</v>
      </c>
      <c r="D93" s="18" t="s">
        <v>223</v>
      </c>
      <c r="E93" s="19">
        <v>64.95</v>
      </c>
      <c r="F93" s="19">
        <v>0</v>
      </c>
      <c r="G93" s="21">
        <f t="shared" si="10"/>
        <v>0</v>
      </c>
      <c r="J93" s="83">
        <f t="shared" si="11"/>
        <v>0</v>
      </c>
    </row>
    <row r="94" spans="1:10" x14ac:dyDescent="0.3">
      <c r="A94" s="15"/>
      <c r="B94" s="88" t="s">
        <v>103</v>
      </c>
      <c r="C94" s="90">
        <v>77300.009999999995</v>
      </c>
      <c r="D94" s="18" t="s">
        <v>93</v>
      </c>
      <c r="E94" s="19">
        <v>95.95</v>
      </c>
      <c r="F94" s="19">
        <v>0</v>
      </c>
      <c r="G94" s="21">
        <f t="shared" si="10"/>
        <v>0</v>
      </c>
      <c r="J94" s="83">
        <f t="shared" si="11"/>
        <v>0</v>
      </c>
    </row>
    <row r="95" spans="1:10" x14ac:dyDescent="0.3">
      <c r="A95" s="15"/>
      <c r="B95" s="88" t="s">
        <v>104</v>
      </c>
      <c r="C95" s="90">
        <v>77302.009999999995</v>
      </c>
      <c r="D95" s="18" t="s">
        <v>93</v>
      </c>
      <c r="E95" s="19">
        <v>95.95</v>
      </c>
      <c r="F95" s="19">
        <v>0</v>
      </c>
      <c r="G95" s="21">
        <f t="shared" si="10"/>
        <v>0</v>
      </c>
      <c r="J95" s="83">
        <f t="shared" si="11"/>
        <v>0</v>
      </c>
    </row>
    <row r="96" spans="1:10" x14ac:dyDescent="0.3">
      <c r="A96" s="15"/>
      <c r="B96" s="93" t="s">
        <v>105</v>
      </c>
      <c r="C96" s="51">
        <v>77317.100000000006</v>
      </c>
      <c r="D96" s="38" t="s">
        <v>93</v>
      </c>
      <c r="E96" s="19">
        <v>95.95</v>
      </c>
      <c r="F96" s="39">
        <v>0</v>
      </c>
      <c r="G96" s="40">
        <f t="shared" si="10"/>
        <v>0</v>
      </c>
      <c r="J96" s="83">
        <f t="shared" si="11"/>
        <v>0</v>
      </c>
    </row>
    <row r="97" spans="1:10" x14ac:dyDescent="0.3">
      <c r="A97" s="15"/>
      <c r="B97" s="94" t="s">
        <v>107</v>
      </c>
      <c r="C97" s="90">
        <v>77281.009999999995</v>
      </c>
      <c r="D97" s="18" t="s">
        <v>93</v>
      </c>
      <c r="E97" s="19">
        <v>84.95</v>
      </c>
      <c r="F97" s="19">
        <v>0</v>
      </c>
      <c r="G97" s="21">
        <f t="shared" si="10"/>
        <v>0</v>
      </c>
      <c r="J97" s="83">
        <f t="shared" si="11"/>
        <v>0</v>
      </c>
    </row>
    <row r="98" spans="1:10" x14ac:dyDescent="0.3">
      <c r="A98" s="15"/>
      <c r="B98" s="88" t="s">
        <v>109</v>
      </c>
      <c r="C98" s="89">
        <v>77258.009999999995</v>
      </c>
      <c r="D98" s="18" t="s">
        <v>110</v>
      </c>
      <c r="E98" s="19">
        <v>49.95</v>
      </c>
      <c r="F98" s="19">
        <v>0</v>
      </c>
      <c r="G98" s="21">
        <f t="shared" si="10"/>
        <v>0</v>
      </c>
      <c r="J98" s="83">
        <f t="shared" si="11"/>
        <v>0</v>
      </c>
    </row>
    <row r="99" spans="1:10" x14ac:dyDescent="0.3">
      <c r="A99" s="118" t="s">
        <v>111</v>
      </c>
      <c r="B99" s="119"/>
      <c r="C99" s="119"/>
      <c r="D99" s="119"/>
      <c r="E99" s="119"/>
      <c r="F99" s="119"/>
      <c r="G99" s="120"/>
      <c r="J99" s="83"/>
    </row>
    <row r="100" spans="1:10" x14ac:dyDescent="0.3">
      <c r="A100" s="15"/>
      <c r="B100" s="88" t="s">
        <v>242</v>
      </c>
      <c r="C100" s="90" t="s">
        <v>113</v>
      </c>
      <c r="D100" s="18" t="s">
        <v>243</v>
      </c>
      <c r="E100" s="19">
        <v>24.5</v>
      </c>
      <c r="F100" s="19">
        <v>0</v>
      </c>
      <c r="G100" s="21">
        <f t="shared" ref="G100:G115" si="12">A100*SUM(E100:F100)</f>
        <v>0</v>
      </c>
      <c r="J100" s="83">
        <f t="shared" ref="J100:J115" si="13">+A100*F100</f>
        <v>0</v>
      </c>
    </row>
    <row r="101" spans="1:10" x14ac:dyDescent="0.3">
      <c r="A101" s="15"/>
      <c r="B101" s="88" t="s">
        <v>114</v>
      </c>
      <c r="C101" s="90">
        <v>77406.009999999995</v>
      </c>
      <c r="D101" s="18" t="s">
        <v>93</v>
      </c>
      <c r="E101" s="19">
        <v>18.5</v>
      </c>
      <c r="F101" s="19">
        <v>0</v>
      </c>
      <c r="G101" s="21">
        <f t="shared" si="12"/>
        <v>0</v>
      </c>
      <c r="J101" s="83">
        <f t="shared" si="13"/>
        <v>0</v>
      </c>
    </row>
    <row r="102" spans="1:10" x14ac:dyDescent="0.3">
      <c r="A102" s="15"/>
      <c r="B102" s="88" t="s">
        <v>115</v>
      </c>
      <c r="C102" s="90">
        <v>77405.009999999995</v>
      </c>
      <c r="D102" s="18" t="s">
        <v>93</v>
      </c>
      <c r="E102" s="19">
        <v>6</v>
      </c>
      <c r="F102" s="19">
        <v>0</v>
      </c>
      <c r="G102" s="21">
        <f t="shared" si="12"/>
        <v>0</v>
      </c>
      <c r="J102" s="83">
        <f t="shared" si="13"/>
        <v>0</v>
      </c>
    </row>
    <row r="103" spans="1:10" x14ac:dyDescent="0.3">
      <c r="A103" s="32"/>
      <c r="B103" s="84" t="s">
        <v>116</v>
      </c>
      <c r="C103" s="34" t="s">
        <v>117</v>
      </c>
      <c r="D103" s="18" t="s">
        <v>93</v>
      </c>
      <c r="E103" s="19">
        <v>17.95</v>
      </c>
      <c r="F103" s="19">
        <v>0</v>
      </c>
      <c r="G103" s="26">
        <f t="shared" si="12"/>
        <v>0</v>
      </c>
      <c r="J103" s="83">
        <f t="shared" si="13"/>
        <v>0</v>
      </c>
    </row>
    <row r="104" spans="1:10" x14ac:dyDescent="0.3">
      <c r="A104" s="32"/>
      <c r="B104" s="84" t="s">
        <v>240</v>
      </c>
      <c r="C104" s="34" t="s">
        <v>241</v>
      </c>
      <c r="D104" s="18" t="s">
        <v>93</v>
      </c>
      <c r="E104" s="19">
        <v>9.9499999999999993</v>
      </c>
      <c r="F104" s="19">
        <v>0</v>
      </c>
      <c r="G104" s="26">
        <f t="shared" si="12"/>
        <v>0</v>
      </c>
      <c r="J104" s="83">
        <f t="shared" si="13"/>
        <v>0</v>
      </c>
    </row>
    <row r="105" spans="1:10" x14ac:dyDescent="0.3">
      <c r="A105" s="32">
        <v>2</v>
      </c>
      <c r="B105" s="84" t="s">
        <v>224</v>
      </c>
      <c r="C105" s="34">
        <v>84023.01</v>
      </c>
      <c r="D105" s="25"/>
      <c r="E105" s="19">
        <v>34.950000000000003</v>
      </c>
      <c r="F105" s="19">
        <v>0</v>
      </c>
      <c r="G105" s="26">
        <f t="shared" si="12"/>
        <v>69.900000000000006</v>
      </c>
      <c r="J105" s="83">
        <f t="shared" si="13"/>
        <v>0</v>
      </c>
    </row>
    <row r="106" spans="1:10" x14ac:dyDescent="0.3">
      <c r="A106" s="32"/>
      <c r="B106" s="84" t="s">
        <v>118</v>
      </c>
      <c r="C106" s="34">
        <v>77407.070000000007</v>
      </c>
      <c r="D106" s="25"/>
      <c r="E106" s="19">
        <v>99.95</v>
      </c>
      <c r="F106" s="19">
        <v>0</v>
      </c>
      <c r="G106" s="26">
        <f t="shared" si="12"/>
        <v>0</v>
      </c>
      <c r="J106" s="83">
        <f t="shared" si="13"/>
        <v>0</v>
      </c>
    </row>
    <row r="107" spans="1:10" x14ac:dyDescent="0.3">
      <c r="A107" s="32"/>
      <c r="B107" s="84" t="s">
        <v>119</v>
      </c>
      <c r="C107" s="34">
        <v>77407.070000000007</v>
      </c>
      <c r="D107" s="25"/>
      <c r="E107" s="19">
        <v>95</v>
      </c>
      <c r="F107" s="19">
        <v>0</v>
      </c>
      <c r="G107" s="26">
        <f t="shared" si="12"/>
        <v>0</v>
      </c>
      <c r="J107" s="83">
        <f t="shared" si="13"/>
        <v>0</v>
      </c>
    </row>
    <row r="108" spans="1:10" x14ac:dyDescent="0.3">
      <c r="A108" s="32"/>
      <c r="B108" s="84" t="s">
        <v>120</v>
      </c>
      <c r="C108" s="34">
        <v>77409.009999999995</v>
      </c>
      <c r="D108" s="25"/>
      <c r="E108" s="19">
        <v>119.95</v>
      </c>
      <c r="F108" s="19">
        <v>0</v>
      </c>
      <c r="G108" s="26">
        <f t="shared" si="12"/>
        <v>0</v>
      </c>
      <c r="J108" s="83">
        <f t="shared" si="13"/>
        <v>0</v>
      </c>
    </row>
    <row r="109" spans="1:10" x14ac:dyDescent="0.3">
      <c r="A109" s="32"/>
      <c r="B109" s="86" t="s">
        <v>121</v>
      </c>
      <c r="C109" s="51" t="s">
        <v>122</v>
      </c>
      <c r="D109" s="38"/>
      <c r="E109" s="39">
        <v>6.95</v>
      </c>
      <c r="F109" s="39">
        <v>0</v>
      </c>
      <c r="G109" s="40">
        <f t="shared" si="12"/>
        <v>0</v>
      </c>
      <c r="J109" s="83">
        <f t="shared" si="13"/>
        <v>0</v>
      </c>
    </row>
    <row r="110" spans="1:10" x14ac:dyDescent="0.3">
      <c r="A110" s="32"/>
      <c r="B110" s="84" t="s">
        <v>123</v>
      </c>
      <c r="C110" s="34">
        <v>77400.009999999995</v>
      </c>
      <c r="D110" s="25"/>
      <c r="E110" s="19">
        <v>1.5</v>
      </c>
      <c r="F110" s="19">
        <v>0</v>
      </c>
      <c r="G110" s="26">
        <f t="shared" si="12"/>
        <v>0</v>
      </c>
      <c r="J110" s="83">
        <f t="shared" si="13"/>
        <v>0</v>
      </c>
    </row>
    <row r="111" spans="1:10" x14ac:dyDescent="0.3">
      <c r="A111" s="32"/>
      <c r="B111" s="84" t="s">
        <v>124</v>
      </c>
      <c r="C111" s="34">
        <v>77420.009999999995</v>
      </c>
      <c r="D111" s="25"/>
      <c r="E111" s="19">
        <v>49.95</v>
      </c>
      <c r="F111" s="19">
        <v>0</v>
      </c>
      <c r="G111" s="26">
        <f t="shared" si="12"/>
        <v>0</v>
      </c>
      <c r="J111" s="83">
        <f t="shared" si="13"/>
        <v>0</v>
      </c>
    </row>
    <row r="112" spans="1:10" x14ac:dyDescent="0.3">
      <c r="A112" s="32"/>
      <c r="B112" s="84" t="s">
        <v>125</v>
      </c>
      <c r="C112" s="34">
        <v>77420.009999999995</v>
      </c>
      <c r="D112" s="25"/>
      <c r="E112" s="19">
        <v>55.95</v>
      </c>
      <c r="F112" s="19">
        <v>0</v>
      </c>
      <c r="G112" s="26">
        <f t="shared" si="12"/>
        <v>0</v>
      </c>
      <c r="J112" s="83">
        <f t="shared" si="13"/>
        <v>0</v>
      </c>
    </row>
    <row r="113" spans="1:10" x14ac:dyDescent="0.3">
      <c r="A113" s="32"/>
      <c r="B113" s="84" t="s">
        <v>126</v>
      </c>
      <c r="C113" s="34">
        <v>77431.02</v>
      </c>
      <c r="D113" s="25"/>
      <c r="E113" s="19">
        <v>24.95</v>
      </c>
      <c r="F113" s="19">
        <v>0</v>
      </c>
      <c r="G113" s="26">
        <f t="shared" si="12"/>
        <v>0</v>
      </c>
      <c r="J113" s="83">
        <f t="shared" si="13"/>
        <v>0</v>
      </c>
    </row>
    <row r="114" spans="1:10" x14ac:dyDescent="0.3">
      <c r="A114" s="32"/>
      <c r="B114" s="84" t="s">
        <v>127</v>
      </c>
      <c r="C114" s="34">
        <v>77432.009999999995</v>
      </c>
      <c r="D114" s="25"/>
      <c r="E114" s="19">
        <v>24.95</v>
      </c>
      <c r="F114" s="19">
        <v>0</v>
      </c>
      <c r="G114" s="26">
        <f t="shared" si="12"/>
        <v>0</v>
      </c>
      <c r="J114" s="83">
        <f t="shared" si="13"/>
        <v>0</v>
      </c>
    </row>
    <row r="115" spans="1:10" x14ac:dyDescent="0.3">
      <c r="A115" s="15"/>
      <c r="B115" s="88"/>
      <c r="C115" s="90"/>
      <c r="D115" s="18"/>
      <c r="E115" s="19"/>
      <c r="F115" s="19"/>
      <c r="G115" s="21">
        <f t="shared" si="12"/>
        <v>0</v>
      </c>
      <c r="J115" s="83">
        <f t="shared" si="13"/>
        <v>0</v>
      </c>
    </row>
    <row r="116" spans="1:10" x14ac:dyDescent="0.3">
      <c r="A116" s="118" t="s">
        <v>128</v>
      </c>
      <c r="B116" s="119"/>
      <c r="C116" s="119"/>
      <c r="D116" s="119"/>
      <c r="E116" s="119"/>
      <c r="F116" s="119"/>
      <c r="G116" s="120"/>
      <c r="J116" s="83"/>
    </row>
    <row r="117" spans="1:10" x14ac:dyDescent="0.3">
      <c r="A117" s="32">
        <v>1</v>
      </c>
      <c r="B117" s="86" t="s">
        <v>129</v>
      </c>
      <c r="C117" s="51" t="s">
        <v>130</v>
      </c>
      <c r="D117" s="51"/>
      <c r="E117" s="39">
        <v>249.95</v>
      </c>
      <c r="F117" s="39"/>
      <c r="G117" s="40">
        <f t="shared" ref="G117:G124" si="14">A117*SUM(E117:F117)</f>
        <v>249.95</v>
      </c>
      <c r="J117" s="83">
        <f t="shared" ref="J117:J124" si="15">+A117*F117</f>
        <v>0</v>
      </c>
    </row>
    <row r="118" spans="1:10" x14ac:dyDescent="0.3">
      <c r="A118" s="32">
        <v>1</v>
      </c>
      <c r="B118" s="86" t="s">
        <v>131</v>
      </c>
      <c r="C118" s="51" t="s">
        <v>45</v>
      </c>
      <c r="D118" s="51">
        <v>32</v>
      </c>
      <c r="E118" s="39">
        <v>154.94999999999999</v>
      </c>
      <c r="F118" s="39"/>
      <c r="G118" s="40">
        <f t="shared" si="14"/>
        <v>154.94999999999999</v>
      </c>
      <c r="J118" s="83">
        <f t="shared" si="15"/>
        <v>0</v>
      </c>
    </row>
    <row r="119" spans="1:10" x14ac:dyDescent="0.3">
      <c r="A119" s="32">
        <v>3</v>
      </c>
      <c r="B119" s="86" t="s">
        <v>132</v>
      </c>
      <c r="C119" s="51"/>
      <c r="D119" s="51">
        <v>3</v>
      </c>
      <c r="E119" s="39">
        <v>6</v>
      </c>
      <c r="F119" s="39"/>
      <c r="G119" s="40">
        <f t="shared" si="14"/>
        <v>18</v>
      </c>
      <c r="J119" s="83">
        <f t="shared" si="15"/>
        <v>0</v>
      </c>
    </row>
    <row r="120" spans="1:10" x14ac:dyDescent="0.3">
      <c r="A120" s="32">
        <v>2</v>
      </c>
      <c r="B120" s="86" t="s">
        <v>134</v>
      </c>
      <c r="C120" s="51"/>
      <c r="D120" s="51" t="s">
        <v>93</v>
      </c>
      <c r="E120" s="39">
        <v>1.95</v>
      </c>
      <c r="F120" s="39"/>
      <c r="G120" s="40">
        <f t="shared" si="14"/>
        <v>3.9</v>
      </c>
      <c r="J120" s="83">
        <f t="shared" si="15"/>
        <v>0</v>
      </c>
    </row>
    <row r="121" spans="1:10" x14ac:dyDescent="0.3">
      <c r="A121" s="32">
        <v>45</v>
      </c>
      <c r="B121" s="86" t="s">
        <v>135</v>
      </c>
      <c r="C121" s="51" t="s">
        <v>136</v>
      </c>
      <c r="D121" s="51" t="s">
        <v>80</v>
      </c>
      <c r="E121" s="39">
        <v>0.45</v>
      </c>
      <c r="F121" s="39"/>
      <c r="G121" s="40">
        <f t="shared" si="14"/>
        <v>20.25</v>
      </c>
      <c r="J121" s="83">
        <f t="shared" si="15"/>
        <v>0</v>
      </c>
    </row>
    <row r="122" spans="1:10" x14ac:dyDescent="0.3">
      <c r="A122" s="32"/>
      <c r="B122" s="86" t="s">
        <v>137</v>
      </c>
      <c r="C122" s="51">
        <v>93102.02</v>
      </c>
      <c r="D122" s="51"/>
      <c r="E122" s="39">
        <v>179.95</v>
      </c>
      <c r="F122" s="39"/>
      <c r="G122" s="40">
        <f t="shared" si="14"/>
        <v>0</v>
      </c>
      <c r="J122" s="83">
        <f t="shared" si="15"/>
        <v>0</v>
      </c>
    </row>
    <row r="123" spans="1:10" x14ac:dyDescent="0.3">
      <c r="A123" s="32"/>
      <c r="B123" s="86" t="s">
        <v>138</v>
      </c>
      <c r="C123" s="51">
        <v>93117.01</v>
      </c>
      <c r="D123" s="51"/>
      <c r="E123" s="39">
        <v>204.95</v>
      </c>
      <c r="F123" s="39"/>
      <c r="G123" s="40">
        <f t="shared" si="14"/>
        <v>0</v>
      </c>
      <c r="J123" s="83">
        <f t="shared" si="15"/>
        <v>0</v>
      </c>
    </row>
    <row r="124" spans="1:10" x14ac:dyDescent="0.3">
      <c r="A124" s="32"/>
      <c r="B124" s="84"/>
      <c r="C124" s="34" t="s">
        <v>65</v>
      </c>
      <c r="D124" s="34"/>
      <c r="E124" s="19"/>
      <c r="F124" s="19"/>
      <c r="G124" s="26">
        <f t="shared" si="14"/>
        <v>0</v>
      </c>
      <c r="J124" s="83">
        <f t="shared" si="15"/>
        <v>0</v>
      </c>
    </row>
    <row r="125" spans="1:10" x14ac:dyDescent="0.3">
      <c r="A125" s="118" t="s">
        <v>139</v>
      </c>
      <c r="B125" s="119"/>
      <c r="C125" s="119"/>
      <c r="D125" s="119"/>
      <c r="E125" s="119"/>
      <c r="F125" s="119"/>
      <c r="G125" s="120"/>
      <c r="J125" s="83"/>
    </row>
    <row r="126" spans="1:10" hidden="1" x14ac:dyDescent="0.3">
      <c r="A126" s="32"/>
      <c r="B126" s="84" t="s">
        <v>140</v>
      </c>
      <c r="C126" s="34">
        <v>55077.01</v>
      </c>
      <c r="D126" s="34" t="s">
        <v>141</v>
      </c>
      <c r="E126" s="19">
        <v>375</v>
      </c>
      <c r="F126" s="19">
        <v>30</v>
      </c>
      <c r="G126" s="26">
        <f t="shared" ref="G126:G135" si="16">A126*SUM(E126:F126)</f>
        <v>0</v>
      </c>
      <c r="J126" s="83">
        <f t="shared" ref="J126:J135" si="17">+A126*F126</f>
        <v>0</v>
      </c>
    </row>
    <row r="127" spans="1:10" hidden="1" x14ac:dyDescent="0.3">
      <c r="A127" s="32"/>
      <c r="B127" s="84" t="s">
        <v>142</v>
      </c>
      <c r="C127" s="34">
        <v>55077.01</v>
      </c>
      <c r="D127" s="34" t="s">
        <v>143</v>
      </c>
      <c r="E127" s="19">
        <v>375</v>
      </c>
      <c r="F127" s="19">
        <v>30</v>
      </c>
      <c r="G127" s="26">
        <f t="shared" si="16"/>
        <v>0</v>
      </c>
      <c r="J127" s="83">
        <f t="shared" si="17"/>
        <v>0</v>
      </c>
    </row>
    <row r="128" spans="1:10" x14ac:dyDescent="0.3">
      <c r="A128" s="32"/>
      <c r="B128" s="84" t="s">
        <v>225</v>
      </c>
      <c r="C128" s="34">
        <v>55083.01</v>
      </c>
      <c r="D128" s="34" t="s">
        <v>226</v>
      </c>
      <c r="E128" s="19">
        <v>135</v>
      </c>
      <c r="F128" s="19">
        <v>10</v>
      </c>
      <c r="G128" s="26">
        <f t="shared" si="16"/>
        <v>0</v>
      </c>
      <c r="J128" s="83">
        <f t="shared" si="17"/>
        <v>0</v>
      </c>
    </row>
    <row r="129" spans="1:10" x14ac:dyDescent="0.3">
      <c r="A129" s="32"/>
      <c r="B129" s="86" t="s">
        <v>227</v>
      </c>
      <c r="C129" s="51">
        <v>55082.01</v>
      </c>
      <c r="D129" s="51" t="s">
        <v>226</v>
      </c>
      <c r="E129" s="39">
        <v>170</v>
      </c>
      <c r="F129" s="39">
        <v>30</v>
      </c>
      <c r="G129" s="40">
        <f t="shared" si="16"/>
        <v>0</v>
      </c>
      <c r="J129" s="83">
        <f t="shared" si="17"/>
        <v>0</v>
      </c>
    </row>
    <row r="130" spans="1:10" x14ac:dyDescent="0.3">
      <c r="A130" s="32"/>
      <c r="B130" s="86" t="s">
        <v>144</v>
      </c>
      <c r="C130" s="51">
        <v>93000.01</v>
      </c>
      <c r="D130" s="51"/>
      <c r="E130" s="39">
        <v>84.95</v>
      </c>
      <c r="F130" s="39">
        <v>0</v>
      </c>
      <c r="G130" s="26">
        <f t="shared" si="16"/>
        <v>0</v>
      </c>
      <c r="J130" s="83">
        <f t="shared" si="17"/>
        <v>0</v>
      </c>
    </row>
    <row r="131" spans="1:10" x14ac:dyDescent="0.3">
      <c r="A131" s="32"/>
      <c r="B131" s="86" t="s">
        <v>145</v>
      </c>
      <c r="C131" s="51">
        <v>92997.01</v>
      </c>
      <c r="D131" s="51"/>
      <c r="E131" s="39">
        <v>84.95</v>
      </c>
      <c r="F131" s="39">
        <v>0</v>
      </c>
      <c r="G131" s="40">
        <f t="shared" si="16"/>
        <v>0</v>
      </c>
      <c r="J131" s="83">
        <f t="shared" si="17"/>
        <v>0</v>
      </c>
    </row>
    <row r="132" spans="1:10" x14ac:dyDescent="0.3">
      <c r="A132" s="32"/>
      <c r="B132" s="86" t="s">
        <v>146</v>
      </c>
      <c r="C132" s="51">
        <v>92997.01</v>
      </c>
      <c r="D132" s="51"/>
      <c r="E132" s="39">
        <v>89.95</v>
      </c>
      <c r="F132" s="39">
        <v>0</v>
      </c>
      <c r="G132" s="40">
        <f t="shared" si="16"/>
        <v>0</v>
      </c>
      <c r="J132" s="83">
        <f t="shared" si="17"/>
        <v>0</v>
      </c>
    </row>
    <row r="133" spans="1:10" x14ac:dyDescent="0.3">
      <c r="A133" s="32"/>
      <c r="B133" s="84" t="s">
        <v>149</v>
      </c>
      <c r="C133" s="34">
        <v>37978.01</v>
      </c>
      <c r="D133" s="34" t="s">
        <v>150</v>
      </c>
      <c r="E133" s="19">
        <v>14.95</v>
      </c>
      <c r="F133" s="19">
        <v>8</v>
      </c>
      <c r="G133" s="26">
        <f t="shared" si="16"/>
        <v>0</v>
      </c>
      <c r="J133" s="83">
        <f t="shared" si="17"/>
        <v>0</v>
      </c>
    </row>
    <row r="134" spans="1:10" x14ac:dyDescent="0.3">
      <c r="A134" s="32"/>
      <c r="B134" s="84" t="s">
        <v>151</v>
      </c>
      <c r="C134" s="34">
        <v>37978.01</v>
      </c>
      <c r="D134" s="34" t="s">
        <v>150</v>
      </c>
      <c r="E134" s="19">
        <v>24.95</v>
      </c>
      <c r="F134" s="19">
        <v>8</v>
      </c>
      <c r="G134" s="26">
        <f t="shared" si="16"/>
        <v>0</v>
      </c>
      <c r="J134" s="83">
        <f t="shared" si="17"/>
        <v>0</v>
      </c>
    </row>
    <row r="135" spans="1:10" x14ac:dyDescent="0.3">
      <c r="A135" s="32"/>
      <c r="B135" s="84"/>
      <c r="C135" s="34"/>
      <c r="D135" s="34"/>
      <c r="E135" s="19"/>
      <c r="F135" s="19"/>
      <c r="G135" s="26">
        <f t="shared" si="16"/>
        <v>0</v>
      </c>
      <c r="J135" s="83">
        <f t="shared" si="17"/>
        <v>0</v>
      </c>
    </row>
    <row r="136" spans="1:10" x14ac:dyDescent="0.3">
      <c r="A136" s="118" t="s">
        <v>228</v>
      </c>
      <c r="B136" s="119"/>
      <c r="C136" s="119"/>
      <c r="D136" s="119"/>
      <c r="E136" s="119"/>
      <c r="F136" s="119"/>
      <c r="G136" s="120"/>
      <c r="J136" s="83"/>
    </row>
    <row r="137" spans="1:10" x14ac:dyDescent="0.3">
      <c r="A137" s="32"/>
      <c r="B137" s="84" t="s">
        <v>153</v>
      </c>
      <c r="C137" s="34">
        <v>77106.009999999995</v>
      </c>
      <c r="D137" s="34" t="s">
        <v>154</v>
      </c>
      <c r="E137" s="19">
        <v>26.95</v>
      </c>
      <c r="F137" s="19">
        <v>10</v>
      </c>
      <c r="G137" s="26">
        <f t="shared" ref="G137:G166" si="18">A137*SUM(E137:F137)</f>
        <v>0</v>
      </c>
      <c r="J137" s="83">
        <f>+A137*F137</f>
        <v>0</v>
      </c>
    </row>
    <row r="138" spans="1:10" x14ac:dyDescent="0.3">
      <c r="A138" s="32"/>
      <c r="B138" s="84" t="s">
        <v>155</v>
      </c>
      <c r="C138" s="34">
        <v>75004.009999999995</v>
      </c>
      <c r="D138" s="34" t="s">
        <v>93</v>
      </c>
      <c r="E138" s="19">
        <v>24.95</v>
      </c>
      <c r="F138" s="19">
        <v>10</v>
      </c>
      <c r="G138" s="26">
        <f t="shared" si="18"/>
        <v>0</v>
      </c>
      <c r="J138" s="83">
        <f>+A138*F138</f>
        <v>0</v>
      </c>
    </row>
    <row r="139" spans="1:10" ht="28.8" x14ac:dyDescent="0.3">
      <c r="A139" s="32"/>
      <c r="B139" s="33" t="s">
        <v>156</v>
      </c>
      <c r="C139" s="34">
        <v>75011.009999999995</v>
      </c>
      <c r="D139" s="25" t="s">
        <v>157</v>
      </c>
      <c r="E139" s="19">
        <v>29.95</v>
      </c>
      <c r="F139" s="19">
        <v>10</v>
      </c>
      <c r="G139" s="26">
        <f t="shared" si="18"/>
        <v>0</v>
      </c>
      <c r="J139" s="83">
        <f>+A139*F139</f>
        <v>0</v>
      </c>
    </row>
    <row r="140" spans="1:10" ht="43.2" x14ac:dyDescent="0.3">
      <c r="A140" s="32"/>
      <c r="B140" s="84" t="s">
        <v>158</v>
      </c>
      <c r="C140" s="34">
        <v>71101.009999999995</v>
      </c>
      <c r="D140" s="25" t="s">
        <v>229</v>
      </c>
      <c r="E140" s="19">
        <v>49.95</v>
      </c>
      <c r="F140" s="19">
        <v>10</v>
      </c>
      <c r="G140" s="26">
        <f t="shared" si="18"/>
        <v>0</v>
      </c>
      <c r="J140" s="83">
        <f>+A140*F140</f>
        <v>0</v>
      </c>
    </row>
    <row r="141" spans="1:10" x14ac:dyDescent="0.3">
      <c r="A141" s="32"/>
      <c r="B141" s="33" t="s">
        <v>160</v>
      </c>
      <c r="C141" s="24">
        <v>75005.009999999995</v>
      </c>
      <c r="D141" s="25" t="s">
        <v>161</v>
      </c>
      <c r="E141" s="19">
        <v>54.95</v>
      </c>
      <c r="F141" s="19">
        <v>10</v>
      </c>
      <c r="G141" s="26">
        <f t="shared" si="18"/>
        <v>0</v>
      </c>
    </row>
    <row r="142" spans="1:10" x14ac:dyDescent="0.3">
      <c r="A142" s="32"/>
      <c r="B142" s="84" t="s">
        <v>162</v>
      </c>
      <c r="C142" s="34">
        <v>77105.009999999995</v>
      </c>
      <c r="D142" s="34" t="s">
        <v>163</v>
      </c>
      <c r="E142" s="19">
        <v>74.95</v>
      </c>
      <c r="F142" s="19">
        <v>10</v>
      </c>
      <c r="G142" s="26">
        <f t="shared" si="18"/>
        <v>0</v>
      </c>
      <c r="J142" s="83">
        <f t="shared" ref="J142:J151" si="19">+A142*F142</f>
        <v>0</v>
      </c>
    </row>
    <row r="143" spans="1:10" x14ac:dyDescent="0.3">
      <c r="A143" s="32"/>
      <c r="B143" s="84" t="s">
        <v>164</v>
      </c>
      <c r="C143" s="34">
        <v>75005.009999999995</v>
      </c>
      <c r="D143" s="25" t="s">
        <v>161</v>
      </c>
      <c r="E143" s="19">
        <v>79.95</v>
      </c>
      <c r="F143" s="19">
        <v>10</v>
      </c>
      <c r="G143" s="26">
        <f t="shared" si="18"/>
        <v>0</v>
      </c>
      <c r="J143" s="83">
        <f t="shared" si="19"/>
        <v>0</v>
      </c>
    </row>
    <row r="144" spans="1:10" x14ac:dyDescent="0.3">
      <c r="A144" s="32"/>
      <c r="B144" s="84" t="s">
        <v>165</v>
      </c>
      <c r="C144" s="34">
        <v>45103.01</v>
      </c>
      <c r="D144" s="25" t="s">
        <v>166</v>
      </c>
      <c r="E144" s="19">
        <v>64.95</v>
      </c>
      <c r="F144" s="19">
        <v>0</v>
      </c>
      <c r="G144" s="26">
        <f t="shared" si="18"/>
        <v>0</v>
      </c>
      <c r="J144" s="83">
        <f t="shared" si="19"/>
        <v>0</v>
      </c>
    </row>
    <row r="145" spans="1:10" ht="28.8" x14ac:dyDescent="0.3">
      <c r="A145" s="32"/>
      <c r="B145" s="86" t="s">
        <v>167</v>
      </c>
      <c r="C145" s="51">
        <v>45100.01</v>
      </c>
      <c r="D145" s="38" t="s">
        <v>168</v>
      </c>
      <c r="E145" s="39">
        <v>59.95</v>
      </c>
      <c r="F145" s="39">
        <v>0</v>
      </c>
      <c r="G145" s="40">
        <f t="shared" si="18"/>
        <v>0</v>
      </c>
      <c r="J145" s="83">
        <f t="shared" si="19"/>
        <v>0</v>
      </c>
    </row>
    <row r="146" spans="1:10" x14ac:dyDescent="0.3">
      <c r="A146" s="32"/>
      <c r="B146" s="86" t="s">
        <v>135</v>
      </c>
      <c r="C146" s="51" t="s">
        <v>136</v>
      </c>
      <c r="D146" s="51" t="s">
        <v>80</v>
      </c>
      <c r="E146" s="39">
        <v>0.45</v>
      </c>
      <c r="F146" s="39">
        <v>0</v>
      </c>
      <c r="G146" s="40">
        <f t="shared" si="18"/>
        <v>0</v>
      </c>
      <c r="J146" s="83">
        <f t="shared" si="19"/>
        <v>0</v>
      </c>
    </row>
    <row r="147" spans="1:10" x14ac:dyDescent="0.3">
      <c r="A147" s="32"/>
      <c r="B147" s="84" t="s">
        <v>169</v>
      </c>
      <c r="C147" s="34">
        <v>45226.03</v>
      </c>
      <c r="D147" s="34" t="s">
        <v>170</v>
      </c>
      <c r="E147" s="19">
        <v>79.95</v>
      </c>
      <c r="F147" s="19">
        <v>0</v>
      </c>
      <c r="G147" s="26">
        <f t="shared" si="18"/>
        <v>0</v>
      </c>
      <c r="J147" s="83">
        <f t="shared" si="19"/>
        <v>0</v>
      </c>
    </row>
    <row r="148" spans="1:10" x14ac:dyDescent="0.3">
      <c r="A148" s="32"/>
      <c r="B148" s="84" t="s">
        <v>171</v>
      </c>
      <c r="C148" s="34">
        <v>40005.01</v>
      </c>
      <c r="D148" s="25" t="s">
        <v>244</v>
      </c>
      <c r="E148" s="19">
        <v>79.95</v>
      </c>
      <c r="F148" s="19">
        <v>0</v>
      </c>
      <c r="G148" s="26">
        <f t="shared" si="18"/>
        <v>0</v>
      </c>
      <c r="J148" s="83">
        <f t="shared" si="19"/>
        <v>0</v>
      </c>
    </row>
    <row r="149" spans="1:10" x14ac:dyDescent="0.3">
      <c r="A149" s="32"/>
      <c r="B149" s="84" t="s">
        <v>173</v>
      </c>
      <c r="C149" s="34">
        <v>40005.01</v>
      </c>
      <c r="D149" s="25" t="s">
        <v>245</v>
      </c>
      <c r="E149" s="19">
        <v>64.95</v>
      </c>
      <c r="F149" s="19">
        <v>0</v>
      </c>
      <c r="G149" s="26">
        <f t="shared" si="18"/>
        <v>0</v>
      </c>
      <c r="J149" s="83">
        <f t="shared" si="19"/>
        <v>0</v>
      </c>
    </row>
    <row r="150" spans="1:10" ht="28.8" x14ac:dyDescent="0.3">
      <c r="A150" s="32"/>
      <c r="B150" s="84" t="s">
        <v>175</v>
      </c>
      <c r="C150" s="34">
        <v>42604.01</v>
      </c>
      <c r="D150" s="25" t="s">
        <v>230</v>
      </c>
      <c r="E150" s="19">
        <v>49.95</v>
      </c>
      <c r="F150" s="19">
        <v>0</v>
      </c>
      <c r="G150" s="26">
        <f t="shared" si="18"/>
        <v>0</v>
      </c>
      <c r="J150" s="83">
        <f t="shared" si="19"/>
        <v>0</v>
      </c>
    </row>
    <row r="151" spans="1:10" x14ac:dyDescent="0.3">
      <c r="A151" s="32"/>
      <c r="B151" s="86" t="s">
        <v>177</v>
      </c>
      <c r="C151" s="51">
        <v>80098.009999999995</v>
      </c>
      <c r="D151" s="38"/>
      <c r="E151" s="39">
        <v>219.95</v>
      </c>
      <c r="F151" s="39">
        <v>0</v>
      </c>
      <c r="G151" s="40">
        <f t="shared" si="18"/>
        <v>0</v>
      </c>
      <c r="J151" s="83">
        <f t="shared" si="19"/>
        <v>0</v>
      </c>
    </row>
    <row r="152" spans="1:10" x14ac:dyDescent="0.3">
      <c r="A152" s="32"/>
      <c r="B152" s="86" t="s">
        <v>178</v>
      </c>
      <c r="C152" s="51">
        <v>80010.009999999995</v>
      </c>
      <c r="D152" s="51"/>
      <c r="E152" s="39">
        <v>39.950000000000003</v>
      </c>
      <c r="F152" s="39">
        <v>0</v>
      </c>
      <c r="G152" s="40">
        <f t="shared" si="18"/>
        <v>0</v>
      </c>
      <c r="J152" s="83"/>
    </row>
    <row r="153" spans="1:10" ht="15.75" customHeight="1" x14ac:dyDescent="0.3">
      <c r="A153" s="32"/>
      <c r="B153" s="86" t="s">
        <v>179</v>
      </c>
      <c r="C153" s="51">
        <v>80016.02</v>
      </c>
      <c r="D153" s="51"/>
      <c r="E153" s="39">
        <v>49.95</v>
      </c>
      <c r="F153" s="39">
        <v>0</v>
      </c>
      <c r="G153" s="40">
        <f t="shared" si="18"/>
        <v>0</v>
      </c>
      <c r="J153" s="83"/>
    </row>
    <row r="154" spans="1:10" x14ac:dyDescent="0.3">
      <c r="A154" s="32"/>
      <c r="B154" s="86" t="s">
        <v>181</v>
      </c>
      <c r="C154" s="51">
        <v>38523.01</v>
      </c>
      <c r="D154" s="51"/>
      <c r="E154" s="39">
        <v>4.45</v>
      </c>
      <c r="F154" s="39">
        <v>0</v>
      </c>
      <c r="G154" s="40">
        <f t="shared" si="18"/>
        <v>0</v>
      </c>
      <c r="J154" s="83"/>
    </row>
    <row r="155" spans="1:10" x14ac:dyDescent="0.3">
      <c r="A155" s="32"/>
      <c r="B155" s="86" t="s">
        <v>231</v>
      </c>
      <c r="C155" s="51">
        <v>38519.01</v>
      </c>
      <c r="D155" s="51"/>
      <c r="E155" s="39">
        <v>10.95</v>
      </c>
      <c r="F155" s="39">
        <v>0</v>
      </c>
      <c r="G155" s="40">
        <f t="shared" si="18"/>
        <v>0</v>
      </c>
      <c r="J155" s="83"/>
    </row>
    <row r="156" spans="1:10" x14ac:dyDescent="0.3">
      <c r="A156" s="32"/>
      <c r="B156" s="86" t="s">
        <v>232</v>
      </c>
      <c r="C156" s="51">
        <v>37976.01</v>
      </c>
      <c r="D156" s="51"/>
      <c r="E156" s="39">
        <v>9.9499999999999993</v>
      </c>
      <c r="F156" s="39">
        <v>0</v>
      </c>
      <c r="G156" s="40">
        <f t="shared" si="18"/>
        <v>0</v>
      </c>
      <c r="J156" s="83"/>
    </row>
    <row r="157" spans="1:10" x14ac:dyDescent="0.3">
      <c r="A157" s="32"/>
      <c r="B157" s="86" t="s">
        <v>233</v>
      </c>
      <c r="C157" s="51">
        <v>38756.01</v>
      </c>
      <c r="D157" s="51"/>
      <c r="E157" s="39">
        <v>3.5</v>
      </c>
      <c r="F157" s="19">
        <v>0</v>
      </c>
      <c r="G157" s="26">
        <f t="shared" si="18"/>
        <v>0</v>
      </c>
      <c r="J157" s="83"/>
    </row>
    <row r="158" spans="1:10" x14ac:dyDescent="0.3">
      <c r="A158" s="32"/>
      <c r="B158" s="84" t="s">
        <v>182</v>
      </c>
      <c r="C158" s="34">
        <v>80060.009999999995</v>
      </c>
      <c r="D158" s="34"/>
      <c r="E158" s="19">
        <v>119.95</v>
      </c>
      <c r="F158" s="19">
        <v>0</v>
      </c>
      <c r="G158" s="26">
        <f t="shared" si="18"/>
        <v>0</v>
      </c>
      <c r="J158" s="83"/>
    </row>
    <row r="159" spans="1:10" x14ac:dyDescent="0.3">
      <c r="A159" s="32"/>
      <c r="B159" s="84" t="s">
        <v>183</v>
      </c>
      <c r="C159" s="34">
        <v>80027.009999999995</v>
      </c>
      <c r="D159" s="34"/>
      <c r="E159" s="19">
        <v>189.95</v>
      </c>
      <c r="F159" s="19">
        <v>0</v>
      </c>
      <c r="G159" s="26">
        <f t="shared" si="18"/>
        <v>0</v>
      </c>
      <c r="J159" s="83"/>
    </row>
    <row r="160" spans="1:10" x14ac:dyDescent="0.3">
      <c r="A160" s="32"/>
      <c r="B160" s="84" t="s">
        <v>286</v>
      </c>
      <c r="C160" s="34">
        <v>60027.01</v>
      </c>
      <c r="D160" s="34"/>
      <c r="E160" s="19">
        <v>11.95</v>
      </c>
      <c r="F160" s="19">
        <v>0</v>
      </c>
      <c r="G160" s="26">
        <f t="shared" si="18"/>
        <v>0</v>
      </c>
    </row>
    <row r="161" spans="1:10" x14ac:dyDescent="0.3">
      <c r="A161" s="32">
        <v>2</v>
      </c>
      <c r="B161" s="84" t="s">
        <v>287</v>
      </c>
      <c r="C161" s="34">
        <v>60027.01</v>
      </c>
      <c r="D161" s="25"/>
      <c r="E161" s="19">
        <v>12.95</v>
      </c>
      <c r="F161" s="19">
        <v>0</v>
      </c>
      <c r="G161" s="26">
        <f t="shared" si="18"/>
        <v>25.9</v>
      </c>
    </row>
    <row r="162" spans="1:10" x14ac:dyDescent="0.3">
      <c r="A162" s="32">
        <v>1</v>
      </c>
      <c r="B162" s="84" t="s">
        <v>288</v>
      </c>
      <c r="C162" s="34">
        <v>60027.01</v>
      </c>
      <c r="D162" s="25"/>
      <c r="E162" s="19">
        <v>13.95</v>
      </c>
      <c r="F162" s="19">
        <v>0</v>
      </c>
      <c r="G162" s="26">
        <f t="shared" si="18"/>
        <v>13.95</v>
      </c>
    </row>
    <row r="163" spans="1:10" x14ac:dyDescent="0.3">
      <c r="A163" s="32"/>
      <c r="B163" s="84" t="s">
        <v>289</v>
      </c>
      <c r="C163" s="34">
        <v>60027.01</v>
      </c>
      <c r="D163" s="34"/>
      <c r="E163" s="19">
        <v>14.95</v>
      </c>
      <c r="F163" s="19">
        <v>0</v>
      </c>
      <c r="G163" s="26">
        <f t="shared" si="18"/>
        <v>0</v>
      </c>
    </row>
    <row r="164" spans="1:10" x14ac:dyDescent="0.3">
      <c r="A164" s="32"/>
      <c r="B164" s="84" t="s">
        <v>290</v>
      </c>
      <c r="C164" s="34">
        <v>60027.01</v>
      </c>
      <c r="D164" s="34"/>
      <c r="E164" s="19">
        <v>15.95</v>
      </c>
      <c r="F164" s="19">
        <v>0</v>
      </c>
      <c r="G164" s="26">
        <f t="shared" si="18"/>
        <v>0</v>
      </c>
    </row>
    <row r="165" spans="1:10" x14ac:dyDescent="0.3">
      <c r="A165" s="32"/>
      <c r="B165" s="84" t="s">
        <v>310</v>
      </c>
      <c r="C165" s="34">
        <v>60027.01</v>
      </c>
      <c r="D165" s="34"/>
      <c r="E165" s="19">
        <v>16.95</v>
      </c>
      <c r="F165" s="19">
        <v>0</v>
      </c>
      <c r="G165" s="26">
        <f t="shared" si="18"/>
        <v>0</v>
      </c>
    </row>
    <row r="166" spans="1:10" ht="15" thickBot="1" x14ac:dyDescent="0.35">
      <c r="A166" s="52"/>
      <c r="B166" s="95"/>
      <c r="C166" s="55"/>
      <c r="D166" s="55"/>
      <c r="E166" s="56"/>
      <c r="F166" s="56"/>
      <c r="G166" s="57">
        <f t="shared" si="18"/>
        <v>0</v>
      </c>
      <c r="J166" s="83"/>
    </row>
    <row r="167" spans="1:10" ht="15" thickBot="1" x14ac:dyDescent="0.35">
      <c r="A167" s="58"/>
      <c r="B167" s="4"/>
      <c r="C167" s="58"/>
      <c r="D167" s="58"/>
      <c r="E167" s="59"/>
      <c r="F167" s="59"/>
      <c r="G167" s="59"/>
    </row>
    <row r="168" spans="1:10" x14ac:dyDescent="0.3">
      <c r="A168" s="58"/>
      <c r="B168" s="60" t="s">
        <v>184</v>
      </c>
      <c r="C168" s="58"/>
      <c r="D168" s="121" t="s">
        <v>185</v>
      </c>
      <c r="E168" s="122"/>
      <c r="F168" s="122"/>
      <c r="G168" s="123"/>
    </row>
    <row r="169" spans="1:10" x14ac:dyDescent="0.3">
      <c r="B169" s="124" t="s">
        <v>186</v>
      </c>
      <c r="D169" s="126" t="s">
        <v>187</v>
      </c>
      <c r="E169" s="127"/>
      <c r="F169" s="127"/>
      <c r="G169" s="96">
        <f>SUM(G11:G25)</f>
        <v>1088</v>
      </c>
    </row>
    <row r="170" spans="1:10" ht="15" hidden="1" thickBot="1" x14ac:dyDescent="0.35">
      <c r="B170" s="124"/>
      <c r="D170" s="97">
        <v>0.08</v>
      </c>
      <c r="E170" s="147" t="s">
        <v>234</v>
      </c>
      <c r="F170" s="117"/>
      <c r="G170" s="65"/>
    </row>
    <row r="171" spans="1:10" ht="15" hidden="1" thickBot="1" x14ac:dyDescent="0.35">
      <c r="B171" s="124"/>
      <c r="D171" s="97">
        <v>0.12</v>
      </c>
      <c r="E171" s="147" t="s">
        <v>235</v>
      </c>
      <c r="F171" s="117"/>
      <c r="G171" s="65"/>
    </row>
    <row r="172" spans="1:10" x14ac:dyDescent="0.3">
      <c r="B172" s="125"/>
      <c r="D172" s="126" t="s">
        <v>189</v>
      </c>
      <c r="E172" s="127"/>
      <c r="F172" s="127"/>
      <c r="G172" s="96">
        <f>SUM(G27:G166)</f>
        <v>1948.3000000000004</v>
      </c>
    </row>
    <row r="173" spans="1:10" ht="15" thickBot="1" x14ac:dyDescent="0.35">
      <c r="B173" s="66"/>
      <c r="D173" s="97">
        <v>0.1</v>
      </c>
      <c r="E173" s="116" t="s">
        <v>190</v>
      </c>
      <c r="F173" s="143"/>
      <c r="G173" s="65">
        <f>-((G172)*D173)</f>
        <v>-194.83000000000004</v>
      </c>
    </row>
    <row r="174" spans="1:10" ht="15" thickBot="1" x14ac:dyDescent="0.35">
      <c r="A174" s="1"/>
      <c r="B174" s="66" t="s">
        <v>191</v>
      </c>
      <c r="C174" s="1"/>
      <c r="D174" s="1"/>
      <c r="E174" s="98"/>
      <c r="F174" s="98"/>
      <c r="G174" s="99"/>
    </row>
    <row r="175" spans="1:10" x14ac:dyDescent="0.3">
      <c r="C175" s="1"/>
      <c r="D175" s="121" t="s">
        <v>236</v>
      </c>
      <c r="E175" s="144"/>
      <c r="F175" s="144"/>
      <c r="G175" s="100">
        <f>SUM(G169:G173)*0.06</f>
        <v>170.48820000000001</v>
      </c>
      <c r="J175" s="83">
        <f>SUM(J27:J174)</f>
        <v>35</v>
      </c>
    </row>
    <row r="176" spans="1:10" ht="15" thickBot="1" x14ac:dyDescent="0.35">
      <c r="C176" s="1"/>
      <c r="D176" s="134" t="s">
        <v>237</v>
      </c>
      <c r="E176" s="145"/>
      <c r="F176" s="145"/>
      <c r="G176" s="71">
        <f>-G175</f>
        <v>-170.48820000000001</v>
      </c>
    </row>
    <row r="177" spans="1:7" ht="15" thickBot="1" x14ac:dyDescent="0.35">
      <c r="B177" s="1" t="s">
        <v>192</v>
      </c>
      <c r="E177" s="101"/>
      <c r="F177" s="101"/>
      <c r="G177" s="102"/>
    </row>
    <row r="178" spans="1:7" x14ac:dyDescent="0.3">
      <c r="B178" s="1" t="s">
        <v>194</v>
      </c>
      <c r="D178" s="121" t="s">
        <v>196</v>
      </c>
      <c r="E178" s="122"/>
      <c r="F178" s="122"/>
      <c r="G178" s="123"/>
    </row>
    <row r="179" spans="1:7" x14ac:dyDescent="0.3">
      <c r="B179" s="75" t="s">
        <v>195</v>
      </c>
      <c r="D179" s="136" t="s">
        <v>197</v>
      </c>
      <c r="E179" s="137"/>
      <c r="F179" s="138"/>
      <c r="G179" s="103">
        <f>0.08*G172</f>
        <v>155.86400000000003</v>
      </c>
    </row>
    <row r="180" spans="1:7" ht="15" thickBot="1" x14ac:dyDescent="0.35">
      <c r="A180" s="1"/>
      <c r="C180" s="1"/>
      <c r="D180" s="139" t="s">
        <v>317</v>
      </c>
      <c r="E180" s="146"/>
      <c r="F180" s="146"/>
      <c r="G180" s="77">
        <f>-G179*0.45</f>
        <v>-70.138800000000018</v>
      </c>
    </row>
    <row r="181" spans="1:7" ht="15" thickBot="1" x14ac:dyDescent="0.3">
      <c r="A181" s="1"/>
      <c r="E181" s="104"/>
      <c r="F181" s="104"/>
      <c r="G181" s="105"/>
    </row>
    <row r="182" spans="1:7" ht="18.75" customHeight="1" thickBot="1" x14ac:dyDescent="0.35">
      <c r="A182" s="1"/>
      <c r="E182" s="130" t="s">
        <v>198</v>
      </c>
      <c r="F182" s="131"/>
      <c r="G182" s="80">
        <f>SUM(G169:G180)</f>
        <v>2927.1952000000001</v>
      </c>
    </row>
    <row r="183" spans="1:7" x14ac:dyDescent="0.3">
      <c r="A183" s="1"/>
    </row>
    <row r="184" spans="1:7" ht="18.75" hidden="1" customHeight="1" thickBot="1" x14ac:dyDescent="0.35">
      <c r="A184" s="1"/>
      <c r="E184" s="141" t="s">
        <v>238</v>
      </c>
      <c r="F184" s="142"/>
      <c r="G184" s="106"/>
    </row>
    <row r="185" spans="1:7" hidden="1" x14ac:dyDescent="0.3">
      <c r="A185" s="1"/>
    </row>
    <row r="186" spans="1:7" ht="18.75" hidden="1" customHeight="1" thickBot="1" x14ac:dyDescent="0.35">
      <c r="A186" s="1"/>
      <c r="E186" s="130" t="s">
        <v>239</v>
      </c>
      <c r="F186" s="131"/>
      <c r="G186" s="80">
        <f>SUM(G182:G184)</f>
        <v>2927.1952000000001</v>
      </c>
    </row>
    <row r="187" spans="1:7" hidden="1" x14ac:dyDescent="0.3">
      <c r="A187" s="1"/>
    </row>
  </sheetData>
  <mergeCells count="27">
    <mergeCell ref="A1:G1"/>
    <mergeCell ref="A9:G9"/>
    <mergeCell ref="A16:G16"/>
    <mergeCell ref="A26:G26"/>
    <mergeCell ref="A35:G35"/>
    <mergeCell ref="A54:G54"/>
    <mergeCell ref="A67:G67"/>
    <mergeCell ref="A90:G90"/>
    <mergeCell ref="A99:G99"/>
    <mergeCell ref="A116:G116"/>
    <mergeCell ref="A125:G125"/>
    <mergeCell ref="A136:G136"/>
    <mergeCell ref="D168:G168"/>
    <mergeCell ref="B169:B172"/>
    <mergeCell ref="D169:F169"/>
    <mergeCell ref="E170:F170"/>
    <mergeCell ref="E171:F171"/>
    <mergeCell ref="D172:F172"/>
    <mergeCell ref="E182:F182"/>
    <mergeCell ref="E184:F184"/>
    <mergeCell ref="E186:F186"/>
    <mergeCell ref="E173:F173"/>
    <mergeCell ref="D175:F175"/>
    <mergeCell ref="D176:F176"/>
    <mergeCell ref="D178:G178"/>
    <mergeCell ref="D179:F179"/>
    <mergeCell ref="D180:F180"/>
  </mergeCells>
  <printOptions horizontalCentered="1"/>
  <pageMargins left="0.53" right="0.45" top="0.48" bottom="0.35" header="0.3" footer="0.23"/>
  <pageSetup scale="40" fitToHeight="2" orientation="portrait" verticalDpi="1200" r:id="rId1"/>
  <headerFooter>
    <oddFooter>&amp;C&amp;P</oddFooter>
  </headerFooter>
  <rowBreaks count="1" manualBreakCount="1"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34DE-ECE2-4661-95F5-5C5CE3CC2521}">
  <sheetPr codeName="Sheet3"/>
  <dimension ref="A1:J181"/>
  <sheetViews>
    <sheetView zoomScale="85" zoomScaleNormal="85" zoomScalePageLayoutView="125" workbookViewId="0">
      <pane ySplit="8" topLeftCell="A156" activePane="bottomLeft" state="frozen"/>
      <selection activeCell="L36" sqref="L36"/>
      <selection pane="bottomLeft" activeCell="M174" sqref="M174"/>
    </sheetView>
  </sheetViews>
  <sheetFormatPr defaultColWidth="8.88671875" defaultRowHeight="14.4" x14ac:dyDescent="0.3"/>
  <cols>
    <col min="1" max="1" width="10.88671875" style="9" customWidth="1"/>
    <col min="2" max="2" width="87" style="1" customWidth="1"/>
    <col min="3" max="3" width="20" style="9" customWidth="1"/>
    <col min="4" max="4" width="21.88671875" style="9" customWidth="1"/>
    <col min="5" max="5" width="16.33203125" style="4" customWidth="1"/>
    <col min="6" max="6" width="16.44140625" style="4" customWidth="1"/>
    <col min="7" max="7" width="12.6640625" style="1" customWidth="1"/>
    <col min="8" max="16384" width="8.88671875" style="1"/>
  </cols>
  <sheetData>
    <row r="1" spans="1:7" ht="18" x14ac:dyDescent="0.3">
      <c r="A1" s="115" t="s">
        <v>0</v>
      </c>
      <c r="B1" s="115"/>
      <c r="C1" s="115"/>
      <c r="D1" s="115"/>
      <c r="E1" s="115"/>
      <c r="F1" s="115"/>
      <c r="G1" s="115"/>
    </row>
    <row r="3" spans="1:7" x14ac:dyDescent="0.3">
      <c r="A3" s="2" t="s">
        <v>1</v>
      </c>
      <c r="B3" s="3"/>
      <c r="C3" s="2"/>
      <c r="D3" s="2" t="s">
        <v>2</v>
      </c>
    </row>
    <row r="4" spans="1:7" x14ac:dyDescent="0.3">
      <c r="A4" s="5" t="s">
        <v>3</v>
      </c>
      <c r="C4" s="2"/>
      <c r="D4" s="2" t="s">
        <v>4</v>
      </c>
      <c r="E4" s="6"/>
      <c r="F4" s="7"/>
      <c r="G4" s="8"/>
    </row>
    <row r="5" spans="1:7" x14ac:dyDescent="0.3">
      <c r="B5" s="10"/>
    </row>
    <row r="7" spans="1:7" ht="15" thickBot="1" x14ac:dyDescent="0.35"/>
    <row r="8" spans="1:7" ht="60.9" customHeight="1" x14ac:dyDescent="0.3">
      <c r="A8" s="11" t="s">
        <v>5</v>
      </c>
      <c r="B8" s="12" t="s">
        <v>6</v>
      </c>
      <c r="C8" s="12" t="s">
        <v>7</v>
      </c>
      <c r="D8" s="12" t="s">
        <v>8</v>
      </c>
      <c r="E8" s="13" t="s">
        <v>9</v>
      </c>
      <c r="F8" s="13" t="s">
        <v>10</v>
      </c>
      <c r="G8" s="14" t="s">
        <v>11</v>
      </c>
    </row>
    <row r="9" spans="1:7" ht="16.5" customHeight="1" x14ac:dyDescent="0.3">
      <c r="A9" s="112" t="s">
        <v>12</v>
      </c>
      <c r="B9" s="113"/>
      <c r="C9" s="113"/>
      <c r="D9" s="113"/>
      <c r="E9" s="113"/>
      <c r="F9" s="113"/>
      <c r="G9" s="114"/>
    </row>
    <row r="10" spans="1:7" ht="28.8" x14ac:dyDescent="0.3">
      <c r="A10" s="15"/>
      <c r="B10" s="94" t="s">
        <v>247</v>
      </c>
      <c r="C10" s="90" t="s">
        <v>248</v>
      </c>
      <c r="D10" s="18" t="s">
        <v>14</v>
      </c>
      <c r="E10" s="19">
        <v>999</v>
      </c>
      <c r="F10" s="20">
        <v>60</v>
      </c>
      <c r="G10" s="21">
        <f>A10*SUM(E10:F10)</f>
        <v>0</v>
      </c>
    </row>
    <row r="11" spans="1:7" ht="28.8" x14ac:dyDescent="0.3">
      <c r="A11" s="15">
        <v>1</v>
      </c>
      <c r="B11" s="94" t="s">
        <v>249</v>
      </c>
      <c r="C11" s="90" t="s">
        <v>250</v>
      </c>
      <c r="D11" s="18" t="s">
        <v>14</v>
      </c>
      <c r="E11" s="19">
        <v>1299</v>
      </c>
      <c r="F11" s="20">
        <v>60</v>
      </c>
      <c r="G11" s="21">
        <f>A11*SUM(E11:F11)</f>
        <v>1359</v>
      </c>
    </row>
    <row r="12" spans="1:7" ht="28.8" x14ac:dyDescent="0.3">
      <c r="A12" s="15"/>
      <c r="B12" s="94" t="s">
        <v>251</v>
      </c>
      <c r="C12" s="90" t="s">
        <v>252</v>
      </c>
      <c r="D12" s="18" t="s">
        <v>14</v>
      </c>
      <c r="E12" s="19">
        <v>1499</v>
      </c>
      <c r="F12" s="20">
        <v>60</v>
      </c>
      <c r="G12" s="21">
        <f>A12*SUM(E12:F12)</f>
        <v>0</v>
      </c>
    </row>
    <row r="13" spans="1:7" ht="16.5" customHeight="1" x14ac:dyDescent="0.3">
      <c r="A13" s="112" t="s">
        <v>35</v>
      </c>
      <c r="B13" s="113"/>
      <c r="C13" s="113"/>
      <c r="D13" s="113"/>
      <c r="E13" s="113"/>
      <c r="F13" s="113"/>
      <c r="G13" s="114"/>
    </row>
    <row r="14" spans="1:7" ht="16.5" customHeight="1" x14ac:dyDescent="0.3">
      <c r="A14" s="15"/>
      <c r="B14" s="110" t="s">
        <v>253</v>
      </c>
      <c r="C14" s="107"/>
      <c r="D14" s="107"/>
      <c r="E14" s="107"/>
      <c r="F14" s="107"/>
      <c r="G14" s="108"/>
    </row>
    <row r="15" spans="1:7" x14ac:dyDescent="0.3">
      <c r="A15" s="15"/>
      <c r="B15" s="88" t="s">
        <v>254</v>
      </c>
      <c r="C15" s="90">
        <v>92072.04</v>
      </c>
      <c r="D15" s="18"/>
      <c r="E15" s="19">
        <v>1099</v>
      </c>
      <c r="F15" s="19">
        <v>125</v>
      </c>
      <c r="G15" s="21">
        <f>A15*SUM(E15:F15)</f>
        <v>0</v>
      </c>
    </row>
    <row r="16" spans="1:7" x14ac:dyDescent="0.3">
      <c r="A16" s="15"/>
      <c r="B16" s="88" t="s">
        <v>255</v>
      </c>
      <c r="C16" s="90">
        <v>92064.04</v>
      </c>
      <c r="D16" s="18"/>
      <c r="E16" s="19">
        <v>1349</v>
      </c>
      <c r="F16" s="19">
        <v>125</v>
      </c>
      <c r="G16" s="21">
        <f>A16*SUM(E16:F16)</f>
        <v>0</v>
      </c>
    </row>
    <row r="17" spans="1:7" x14ac:dyDescent="0.3">
      <c r="A17" s="15"/>
      <c r="B17" s="88" t="s">
        <v>256</v>
      </c>
      <c r="C17" s="90">
        <v>92065.04</v>
      </c>
      <c r="D17" s="18"/>
      <c r="E17" s="19">
        <v>1349</v>
      </c>
      <c r="F17" s="19">
        <v>125</v>
      </c>
      <c r="G17" s="21">
        <f>A17*SUM(E17:F17)</f>
        <v>0</v>
      </c>
    </row>
    <row r="18" spans="1:7" x14ac:dyDescent="0.3">
      <c r="A18" s="15"/>
      <c r="B18" s="88" t="s">
        <v>257</v>
      </c>
      <c r="C18" s="90">
        <v>92066.04</v>
      </c>
      <c r="D18" s="18"/>
      <c r="E18" s="19">
        <v>1349</v>
      </c>
      <c r="F18" s="19">
        <v>125</v>
      </c>
      <c r="G18" s="21">
        <f>A18*SUM(E18:F18)</f>
        <v>0</v>
      </c>
    </row>
    <row r="19" spans="1:7" x14ac:dyDescent="0.3">
      <c r="A19" s="15"/>
      <c r="B19" s="88" t="s">
        <v>258</v>
      </c>
      <c r="C19" s="90">
        <v>92067.04</v>
      </c>
      <c r="D19" s="18"/>
      <c r="E19" s="19">
        <v>1349</v>
      </c>
      <c r="F19" s="19">
        <v>125</v>
      </c>
      <c r="G19" s="21">
        <f>A19*SUM(E19:F19)</f>
        <v>0</v>
      </c>
    </row>
    <row r="20" spans="1:7" ht="16.5" customHeight="1" x14ac:dyDescent="0.3">
      <c r="A20" s="15"/>
      <c r="B20" s="110" t="s">
        <v>259</v>
      </c>
      <c r="C20" s="107"/>
      <c r="D20" s="107"/>
      <c r="E20" s="107"/>
      <c r="F20" s="107"/>
      <c r="G20" s="108"/>
    </row>
    <row r="21" spans="1:7" x14ac:dyDescent="0.3">
      <c r="A21" s="15"/>
      <c r="B21" s="88" t="s">
        <v>260</v>
      </c>
      <c r="C21" s="90">
        <v>92050.04</v>
      </c>
      <c r="D21" s="18"/>
      <c r="E21" s="19">
        <v>1349</v>
      </c>
      <c r="F21" s="19">
        <v>125</v>
      </c>
      <c r="G21" s="21">
        <f t="shared" ref="G21:G29" si="0">A21*SUM(E21:F21)</f>
        <v>0</v>
      </c>
    </row>
    <row r="22" spans="1:7" x14ac:dyDescent="0.3">
      <c r="A22" s="15"/>
      <c r="B22" s="88" t="s">
        <v>261</v>
      </c>
      <c r="C22" s="90">
        <v>92051.04</v>
      </c>
      <c r="D22" s="18"/>
      <c r="E22" s="19">
        <v>1349</v>
      </c>
      <c r="F22" s="19">
        <v>125</v>
      </c>
      <c r="G22" s="21">
        <f t="shared" si="0"/>
        <v>0</v>
      </c>
    </row>
    <row r="23" spans="1:7" x14ac:dyDescent="0.3">
      <c r="A23" s="15"/>
      <c r="B23" s="88" t="s">
        <v>262</v>
      </c>
      <c r="C23" s="90">
        <v>92054.04</v>
      </c>
      <c r="D23" s="18"/>
      <c r="E23" s="19">
        <v>1549</v>
      </c>
      <c r="F23" s="19">
        <v>125</v>
      </c>
      <c r="G23" s="21">
        <f t="shared" si="0"/>
        <v>0</v>
      </c>
    </row>
    <row r="24" spans="1:7" x14ac:dyDescent="0.3">
      <c r="A24" s="15"/>
      <c r="B24" s="88" t="s">
        <v>263</v>
      </c>
      <c r="C24" s="90">
        <v>92055.039999999994</v>
      </c>
      <c r="D24" s="18"/>
      <c r="E24" s="19">
        <v>1549</v>
      </c>
      <c r="F24" s="19">
        <v>250</v>
      </c>
      <c r="G24" s="21">
        <f t="shared" si="0"/>
        <v>0</v>
      </c>
    </row>
    <row r="25" spans="1:7" x14ac:dyDescent="0.3">
      <c r="A25" s="15"/>
      <c r="B25" s="88" t="s">
        <v>264</v>
      </c>
      <c r="C25" s="90">
        <v>92057.04</v>
      </c>
      <c r="D25" s="18"/>
      <c r="E25" s="19">
        <v>1649</v>
      </c>
      <c r="F25" s="19">
        <v>125</v>
      </c>
      <c r="G25" s="21">
        <f t="shared" si="0"/>
        <v>0</v>
      </c>
    </row>
    <row r="26" spans="1:7" x14ac:dyDescent="0.3">
      <c r="A26" s="15"/>
      <c r="B26" s="88" t="s">
        <v>265</v>
      </c>
      <c r="C26" s="90">
        <v>92058.04</v>
      </c>
      <c r="D26" s="18"/>
      <c r="E26" s="19">
        <v>1649</v>
      </c>
      <c r="F26" s="19">
        <v>250</v>
      </c>
      <c r="G26" s="21">
        <f t="shared" si="0"/>
        <v>0</v>
      </c>
    </row>
    <row r="27" spans="1:7" x14ac:dyDescent="0.3">
      <c r="A27" s="15">
        <v>1</v>
      </c>
      <c r="B27" s="88" t="s">
        <v>266</v>
      </c>
      <c r="C27" s="90">
        <v>92060.04</v>
      </c>
      <c r="D27" s="18"/>
      <c r="E27" s="19">
        <v>1475</v>
      </c>
      <c r="F27" s="19">
        <v>250</v>
      </c>
      <c r="G27" s="21">
        <f t="shared" si="0"/>
        <v>1725</v>
      </c>
    </row>
    <row r="28" spans="1:7" x14ac:dyDescent="0.3">
      <c r="A28" s="15"/>
      <c r="B28" s="88" t="s">
        <v>267</v>
      </c>
      <c r="C28" s="90">
        <v>92061.04</v>
      </c>
      <c r="D28" s="18"/>
      <c r="E28" s="19">
        <v>1475</v>
      </c>
      <c r="F28" s="19">
        <v>250</v>
      </c>
      <c r="G28" s="21">
        <f t="shared" si="0"/>
        <v>0</v>
      </c>
    </row>
    <row r="29" spans="1:7" x14ac:dyDescent="0.3">
      <c r="A29" s="15"/>
      <c r="B29" s="27" t="s">
        <v>46</v>
      </c>
      <c r="C29" s="28"/>
      <c r="D29" s="29"/>
      <c r="E29" s="30"/>
      <c r="F29" s="30"/>
      <c r="G29" s="31">
        <f t="shared" si="0"/>
        <v>0</v>
      </c>
    </row>
    <row r="30" spans="1:7" ht="16.5" customHeight="1" x14ac:dyDescent="0.3">
      <c r="A30" s="112" t="s">
        <v>47</v>
      </c>
      <c r="B30" s="113"/>
      <c r="C30" s="113"/>
      <c r="D30" s="113"/>
      <c r="E30" s="113"/>
      <c r="F30" s="113"/>
      <c r="G30" s="114"/>
    </row>
    <row r="31" spans="1:7" x14ac:dyDescent="0.3">
      <c r="A31" s="32"/>
      <c r="B31" s="33" t="s">
        <v>48</v>
      </c>
      <c r="C31" s="24">
        <v>94015.01</v>
      </c>
      <c r="D31" s="34"/>
      <c r="E31" s="19">
        <v>69.95</v>
      </c>
      <c r="F31" s="19">
        <v>0</v>
      </c>
      <c r="G31" s="26">
        <f t="shared" ref="G31:G45" si="1">A31*SUM(E31:F31)</f>
        <v>0</v>
      </c>
    </row>
    <row r="32" spans="1:7" x14ac:dyDescent="0.3">
      <c r="A32" s="32"/>
      <c r="B32" s="33" t="s">
        <v>49</v>
      </c>
      <c r="C32" s="24">
        <v>92019.02</v>
      </c>
      <c r="D32" s="34"/>
      <c r="E32" s="19">
        <v>184.95</v>
      </c>
      <c r="F32" s="19">
        <v>0</v>
      </c>
      <c r="G32" s="26">
        <f t="shared" si="1"/>
        <v>0</v>
      </c>
    </row>
    <row r="33" spans="1:7" hidden="1" x14ac:dyDescent="0.3">
      <c r="A33" s="32"/>
      <c r="B33" s="33" t="s">
        <v>50</v>
      </c>
      <c r="C33" s="24">
        <v>90040.01</v>
      </c>
      <c r="D33" s="25"/>
      <c r="E33" s="19">
        <v>59.95</v>
      </c>
      <c r="F33" s="19">
        <v>15</v>
      </c>
      <c r="G33" s="26">
        <f t="shared" si="1"/>
        <v>0</v>
      </c>
    </row>
    <row r="34" spans="1:7" hidden="1" x14ac:dyDescent="0.3">
      <c r="A34" s="15"/>
      <c r="B34" s="33" t="s">
        <v>51</v>
      </c>
      <c r="C34" s="24">
        <v>90040.01</v>
      </c>
      <c r="D34" s="25"/>
      <c r="E34" s="19">
        <v>79.95</v>
      </c>
      <c r="F34" s="19">
        <v>15</v>
      </c>
      <c r="G34" s="26">
        <f t="shared" si="1"/>
        <v>0</v>
      </c>
    </row>
    <row r="35" spans="1:7" hidden="1" x14ac:dyDescent="0.3">
      <c r="A35" s="15"/>
      <c r="B35" s="33" t="s">
        <v>52</v>
      </c>
      <c r="C35" s="24">
        <v>90040.01</v>
      </c>
      <c r="D35" s="25"/>
      <c r="E35" s="19">
        <v>99.95</v>
      </c>
      <c r="F35" s="19">
        <v>15</v>
      </c>
      <c r="G35" s="26">
        <f t="shared" si="1"/>
        <v>0</v>
      </c>
    </row>
    <row r="36" spans="1:7" hidden="1" x14ac:dyDescent="0.3">
      <c r="A36" s="15"/>
      <c r="B36" s="33" t="s">
        <v>53</v>
      </c>
      <c r="C36" s="24">
        <v>90040.01</v>
      </c>
      <c r="D36" s="25"/>
      <c r="E36" s="19">
        <v>99.95</v>
      </c>
      <c r="F36" s="19">
        <v>75</v>
      </c>
      <c r="G36" s="26">
        <f t="shared" si="1"/>
        <v>0</v>
      </c>
    </row>
    <row r="37" spans="1:7" hidden="1" x14ac:dyDescent="0.3">
      <c r="A37" s="15"/>
      <c r="B37" s="33" t="s">
        <v>54</v>
      </c>
      <c r="C37" s="24">
        <v>90040.01</v>
      </c>
      <c r="D37" s="25"/>
      <c r="E37" s="19">
        <v>99.95</v>
      </c>
      <c r="F37" s="19">
        <v>175</v>
      </c>
      <c r="G37" s="26">
        <f t="shared" si="1"/>
        <v>0</v>
      </c>
    </row>
    <row r="38" spans="1:7" x14ac:dyDescent="0.3">
      <c r="A38" s="15"/>
      <c r="B38" s="33" t="s">
        <v>55</v>
      </c>
      <c r="C38" s="24">
        <v>90003.02</v>
      </c>
      <c r="D38" s="25"/>
      <c r="E38" s="19">
        <v>99.95</v>
      </c>
      <c r="F38" s="19">
        <v>15</v>
      </c>
      <c r="G38" s="26">
        <f t="shared" si="1"/>
        <v>0</v>
      </c>
    </row>
    <row r="39" spans="1:7" hidden="1" x14ac:dyDescent="0.3">
      <c r="A39" s="35"/>
      <c r="B39" s="33" t="s">
        <v>56</v>
      </c>
      <c r="C39" s="24">
        <v>90030.02</v>
      </c>
      <c r="D39" s="25"/>
      <c r="E39" s="19">
        <v>130</v>
      </c>
      <c r="F39" s="19">
        <v>10</v>
      </c>
      <c r="G39" s="26">
        <f t="shared" si="1"/>
        <v>0</v>
      </c>
    </row>
    <row r="40" spans="1:7" x14ac:dyDescent="0.3">
      <c r="A40" s="15"/>
      <c r="B40" s="33" t="s">
        <v>57</v>
      </c>
      <c r="C40" s="24">
        <v>90008.02</v>
      </c>
      <c r="D40" s="25"/>
      <c r="E40" s="19">
        <v>104.95</v>
      </c>
      <c r="F40" s="19">
        <v>15</v>
      </c>
      <c r="G40" s="26">
        <f t="shared" si="1"/>
        <v>0</v>
      </c>
    </row>
    <row r="41" spans="1:7" x14ac:dyDescent="0.3">
      <c r="A41" s="15"/>
      <c r="B41" s="33" t="s">
        <v>58</v>
      </c>
      <c r="C41" s="24">
        <v>90005.02</v>
      </c>
      <c r="D41" s="25"/>
      <c r="E41" s="19">
        <v>159.94999999999999</v>
      </c>
      <c r="F41" s="19"/>
      <c r="G41" s="26">
        <f t="shared" si="1"/>
        <v>0</v>
      </c>
    </row>
    <row r="42" spans="1:7" x14ac:dyDescent="0.3">
      <c r="A42" s="15"/>
      <c r="B42" s="33" t="s">
        <v>59</v>
      </c>
      <c r="C42" s="24">
        <v>90001.03</v>
      </c>
      <c r="D42" s="25"/>
      <c r="E42" s="19">
        <v>169.95</v>
      </c>
      <c r="F42" s="19">
        <v>15</v>
      </c>
      <c r="G42" s="26">
        <f t="shared" si="1"/>
        <v>0</v>
      </c>
    </row>
    <row r="43" spans="1:7" x14ac:dyDescent="0.3">
      <c r="A43" s="32"/>
      <c r="B43" s="33" t="s">
        <v>60</v>
      </c>
      <c r="C43" s="24">
        <v>94033.01</v>
      </c>
      <c r="D43" s="34"/>
      <c r="E43" s="19">
        <v>119.95</v>
      </c>
      <c r="F43" s="19">
        <v>0</v>
      </c>
      <c r="G43" s="26">
        <f t="shared" si="1"/>
        <v>0</v>
      </c>
    </row>
    <row r="44" spans="1:7" x14ac:dyDescent="0.3">
      <c r="A44" s="32"/>
      <c r="B44" s="33" t="s">
        <v>61</v>
      </c>
      <c r="C44" s="24">
        <v>94031.01</v>
      </c>
      <c r="D44" s="34"/>
      <c r="E44" s="19">
        <v>119.95</v>
      </c>
      <c r="F44" s="19">
        <v>15</v>
      </c>
      <c r="G44" s="26">
        <f t="shared" si="1"/>
        <v>0</v>
      </c>
    </row>
    <row r="45" spans="1:7" x14ac:dyDescent="0.3">
      <c r="A45" s="32"/>
      <c r="B45" s="33" t="s">
        <v>62</v>
      </c>
      <c r="C45" s="24">
        <v>94026.02</v>
      </c>
      <c r="D45" s="34"/>
      <c r="E45" s="19">
        <v>149.94999999999999</v>
      </c>
      <c r="F45" s="19">
        <v>15</v>
      </c>
      <c r="G45" s="26">
        <f t="shared" si="1"/>
        <v>0</v>
      </c>
    </row>
    <row r="46" spans="1:7" ht="16.5" customHeight="1" x14ac:dyDescent="0.3">
      <c r="A46" s="112" t="s">
        <v>63</v>
      </c>
      <c r="B46" s="113"/>
      <c r="C46" s="113"/>
      <c r="D46" s="113"/>
      <c r="E46" s="113"/>
      <c r="F46" s="113"/>
      <c r="G46" s="114"/>
    </row>
    <row r="47" spans="1:7" x14ac:dyDescent="0.3">
      <c r="A47" s="15"/>
      <c r="B47" s="36" t="s">
        <v>64</v>
      </c>
      <c r="C47" s="37" t="s">
        <v>65</v>
      </c>
      <c r="D47" s="38"/>
      <c r="E47" s="39">
        <v>134.94999999999999</v>
      </c>
      <c r="F47" s="39">
        <v>15</v>
      </c>
      <c r="G47" s="40">
        <f t="shared" ref="G47:G58" si="2">A47*SUM(E47:F47)</f>
        <v>0</v>
      </c>
    </row>
    <row r="48" spans="1:7" x14ac:dyDescent="0.3">
      <c r="A48" s="15"/>
      <c r="B48" s="33" t="s">
        <v>66</v>
      </c>
      <c r="C48" s="24">
        <v>93020.02</v>
      </c>
      <c r="D48" s="25"/>
      <c r="E48" s="19">
        <v>94.95</v>
      </c>
      <c r="F48" s="19">
        <v>15</v>
      </c>
      <c r="G48" s="26">
        <f t="shared" si="2"/>
        <v>0</v>
      </c>
    </row>
    <row r="49" spans="1:10" x14ac:dyDescent="0.3">
      <c r="A49" s="15"/>
      <c r="B49" s="36" t="s">
        <v>67</v>
      </c>
      <c r="C49" s="37">
        <v>93022.02</v>
      </c>
      <c r="D49" s="38"/>
      <c r="E49" s="39">
        <v>124.95</v>
      </c>
      <c r="F49" s="39">
        <v>0</v>
      </c>
      <c r="G49" s="40">
        <f t="shared" si="2"/>
        <v>0</v>
      </c>
    </row>
    <row r="50" spans="1:10" x14ac:dyDescent="0.3">
      <c r="A50" s="32"/>
      <c r="B50" s="33" t="s">
        <v>68</v>
      </c>
      <c r="C50" s="24">
        <v>93025.02</v>
      </c>
      <c r="D50" s="25"/>
      <c r="E50" s="19">
        <v>124.95</v>
      </c>
      <c r="F50" s="19">
        <v>0</v>
      </c>
      <c r="G50" s="26">
        <f t="shared" si="2"/>
        <v>0</v>
      </c>
    </row>
    <row r="51" spans="1:10" x14ac:dyDescent="0.3">
      <c r="A51" s="15"/>
      <c r="B51" s="41" t="s">
        <v>69</v>
      </c>
      <c r="C51" s="24">
        <v>93043.03</v>
      </c>
      <c r="D51" s="25"/>
      <c r="E51" s="19">
        <v>289.95</v>
      </c>
      <c r="F51" s="19">
        <v>0</v>
      </c>
      <c r="G51" s="26">
        <f t="shared" si="2"/>
        <v>0</v>
      </c>
    </row>
    <row r="52" spans="1:10" x14ac:dyDescent="0.3">
      <c r="A52" s="15"/>
      <c r="B52" s="41" t="s">
        <v>70</v>
      </c>
      <c r="C52" s="24">
        <v>93041.03</v>
      </c>
      <c r="D52" s="25"/>
      <c r="E52" s="19">
        <v>249.95</v>
      </c>
      <c r="F52" s="19">
        <v>0</v>
      </c>
      <c r="G52" s="26">
        <f t="shared" si="2"/>
        <v>0</v>
      </c>
    </row>
    <row r="53" spans="1:10" x14ac:dyDescent="0.3">
      <c r="A53" s="15"/>
      <c r="B53" s="41" t="s">
        <v>71</v>
      </c>
      <c r="C53" s="24">
        <v>93041.03</v>
      </c>
      <c r="D53" s="25"/>
      <c r="E53" s="19">
        <v>279.95</v>
      </c>
      <c r="F53" s="19">
        <v>0</v>
      </c>
      <c r="G53" s="26">
        <f t="shared" si="2"/>
        <v>0</v>
      </c>
    </row>
    <row r="54" spans="1:10" hidden="1" x14ac:dyDescent="0.3">
      <c r="A54" s="15"/>
      <c r="B54" s="82" t="s">
        <v>201</v>
      </c>
      <c r="C54" s="34">
        <v>93010.03</v>
      </c>
      <c r="D54" s="25"/>
      <c r="E54" s="19">
        <v>144.94999999999999</v>
      </c>
      <c r="F54" s="19">
        <v>0</v>
      </c>
      <c r="G54" s="26">
        <f t="shared" si="2"/>
        <v>0</v>
      </c>
      <c r="J54" s="83"/>
    </row>
    <row r="55" spans="1:10" hidden="1" x14ac:dyDescent="0.3">
      <c r="A55" s="15"/>
      <c r="B55" s="82" t="s">
        <v>202</v>
      </c>
      <c r="C55" s="34">
        <v>93010.03</v>
      </c>
      <c r="D55" s="25"/>
      <c r="E55" s="19">
        <v>149.94999999999999</v>
      </c>
      <c r="F55" s="19">
        <v>20</v>
      </c>
      <c r="G55" s="26">
        <f t="shared" si="2"/>
        <v>0</v>
      </c>
      <c r="J55" s="83"/>
    </row>
    <row r="56" spans="1:10" hidden="1" x14ac:dyDescent="0.3">
      <c r="A56" s="15"/>
      <c r="B56" s="82" t="s">
        <v>203</v>
      </c>
      <c r="C56" s="34">
        <v>93010.03</v>
      </c>
      <c r="D56" s="25"/>
      <c r="E56" s="19">
        <v>154.94999999999999</v>
      </c>
      <c r="F56" s="19">
        <v>20</v>
      </c>
      <c r="G56" s="26">
        <f t="shared" si="2"/>
        <v>0</v>
      </c>
      <c r="J56" s="83"/>
    </row>
    <row r="57" spans="1:10" x14ac:dyDescent="0.3">
      <c r="A57" s="15"/>
      <c r="B57" s="42" t="s">
        <v>72</v>
      </c>
      <c r="C57" s="37">
        <v>91011.01</v>
      </c>
      <c r="D57" s="38"/>
      <c r="E57" s="39">
        <v>7.95</v>
      </c>
      <c r="F57" s="39">
        <v>0</v>
      </c>
      <c r="G57" s="40">
        <f t="shared" si="2"/>
        <v>0</v>
      </c>
    </row>
    <row r="58" spans="1:10" x14ac:dyDescent="0.3">
      <c r="A58" s="15"/>
      <c r="B58" s="41" t="s">
        <v>73</v>
      </c>
      <c r="C58" s="24">
        <v>91012.01</v>
      </c>
      <c r="D58" s="34"/>
      <c r="E58" s="19">
        <v>12.95</v>
      </c>
      <c r="F58" s="19">
        <v>0</v>
      </c>
      <c r="G58" s="26">
        <f t="shared" si="2"/>
        <v>0</v>
      </c>
    </row>
    <row r="59" spans="1:10" ht="16.5" customHeight="1" x14ac:dyDescent="0.3">
      <c r="A59" s="112" t="s">
        <v>268</v>
      </c>
      <c r="B59" s="113"/>
      <c r="C59" s="113"/>
      <c r="D59" s="113"/>
      <c r="E59" s="113"/>
      <c r="F59" s="113"/>
      <c r="G59" s="114"/>
    </row>
    <row r="60" spans="1:10" x14ac:dyDescent="0.3">
      <c r="A60" s="15"/>
      <c r="B60" s="82" t="s">
        <v>269</v>
      </c>
      <c r="C60" s="34">
        <v>81105.009999999995</v>
      </c>
      <c r="D60" s="25"/>
      <c r="E60" s="19">
        <v>49.95</v>
      </c>
      <c r="F60" s="19"/>
      <c r="G60" s="26">
        <f t="shared" ref="G60:G68" si="3">A60*SUM(E60:F60)</f>
        <v>0</v>
      </c>
    </row>
    <row r="61" spans="1:10" x14ac:dyDescent="0.3">
      <c r="A61" s="15"/>
      <c r="B61" s="87" t="s">
        <v>270</v>
      </c>
      <c r="C61" s="51">
        <v>81104.009999999995</v>
      </c>
      <c r="D61" s="38"/>
      <c r="E61" s="39">
        <v>89.95</v>
      </c>
      <c r="F61" s="39">
        <v>0</v>
      </c>
      <c r="G61" s="40">
        <f t="shared" si="3"/>
        <v>0</v>
      </c>
    </row>
    <row r="62" spans="1:10" x14ac:dyDescent="0.3">
      <c r="A62" s="15"/>
      <c r="B62" s="87" t="s">
        <v>271</v>
      </c>
      <c r="C62" s="51">
        <v>81104.009999999995</v>
      </c>
      <c r="D62" s="38"/>
      <c r="E62" s="39">
        <v>109.95</v>
      </c>
      <c r="F62" s="39">
        <v>0</v>
      </c>
      <c r="G62" s="40">
        <f t="shared" si="3"/>
        <v>0</v>
      </c>
    </row>
    <row r="63" spans="1:10" x14ac:dyDescent="0.3">
      <c r="A63" s="15"/>
      <c r="B63" s="87" t="s">
        <v>272</v>
      </c>
      <c r="C63" s="51">
        <v>81103.009999999995</v>
      </c>
      <c r="D63" s="38"/>
      <c r="E63" s="39">
        <v>99.95</v>
      </c>
      <c r="F63" s="39"/>
      <c r="G63" s="40">
        <f t="shared" si="3"/>
        <v>0</v>
      </c>
    </row>
    <row r="64" spans="1:10" x14ac:dyDescent="0.3">
      <c r="A64" s="15"/>
      <c r="B64" s="87" t="s">
        <v>273</v>
      </c>
      <c r="C64" s="51">
        <v>81103.009999999995</v>
      </c>
      <c r="D64" s="38"/>
      <c r="E64" s="39">
        <v>114.95</v>
      </c>
      <c r="F64" s="39"/>
      <c r="G64" s="40">
        <f t="shared" si="3"/>
        <v>0</v>
      </c>
    </row>
    <row r="65" spans="1:7" x14ac:dyDescent="0.3">
      <c r="A65" s="15"/>
      <c r="B65" s="82" t="s">
        <v>274</v>
      </c>
      <c r="C65" s="34">
        <v>93001.01</v>
      </c>
      <c r="D65" s="25"/>
      <c r="E65" s="19">
        <v>59.95</v>
      </c>
      <c r="F65" s="19"/>
      <c r="G65" s="26">
        <f t="shared" si="3"/>
        <v>0</v>
      </c>
    </row>
    <row r="66" spans="1:7" hidden="1" x14ac:dyDescent="0.3">
      <c r="A66" s="15"/>
      <c r="B66" s="87" t="s">
        <v>275</v>
      </c>
      <c r="C66" s="51">
        <v>93002.01</v>
      </c>
      <c r="D66" s="38"/>
      <c r="E66" s="39">
        <v>449.95</v>
      </c>
      <c r="F66" s="39">
        <v>20</v>
      </c>
      <c r="G66" s="40">
        <f t="shared" si="3"/>
        <v>0</v>
      </c>
    </row>
    <row r="67" spans="1:7" hidden="1" x14ac:dyDescent="0.3">
      <c r="A67" s="15"/>
      <c r="B67" s="87" t="s">
        <v>276</v>
      </c>
      <c r="C67" s="51">
        <v>93002.01</v>
      </c>
      <c r="D67" s="38"/>
      <c r="E67" s="39">
        <v>524.95000000000005</v>
      </c>
      <c r="F67" s="39">
        <v>20</v>
      </c>
      <c r="G67" s="40">
        <f t="shared" si="3"/>
        <v>0</v>
      </c>
    </row>
    <row r="68" spans="1:7" hidden="1" x14ac:dyDescent="0.3">
      <c r="A68" s="15"/>
      <c r="B68" s="82" t="s">
        <v>277</v>
      </c>
      <c r="C68" s="34">
        <v>93100.01</v>
      </c>
      <c r="D68" s="25"/>
      <c r="E68" s="19">
        <v>95</v>
      </c>
      <c r="F68" s="19"/>
      <c r="G68" s="26">
        <f t="shared" si="3"/>
        <v>0</v>
      </c>
    </row>
    <row r="69" spans="1:7" x14ac:dyDescent="0.3">
      <c r="A69" s="118" t="s">
        <v>74</v>
      </c>
      <c r="B69" s="119"/>
      <c r="C69" s="119"/>
      <c r="D69" s="119"/>
      <c r="E69" s="119"/>
      <c r="F69" s="119"/>
      <c r="G69" s="120"/>
    </row>
    <row r="70" spans="1:7" ht="18" hidden="1" customHeight="1" x14ac:dyDescent="0.3">
      <c r="A70" s="15"/>
      <c r="B70" s="33" t="s">
        <v>75</v>
      </c>
      <c r="C70" s="24">
        <v>77256.009999999995</v>
      </c>
      <c r="D70" s="18" t="s">
        <v>76</v>
      </c>
      <c r="E70" s="19">
        <v>69.95</v>
      </c>
      <c r="F70" s="19">
        <v>20</v>
      </c>
      <c r="G70" s="26">
        <f t="shared" ref="G70:G88" si="4">A70*SUM(E70:F70)</f>
        <v>0</v>
      </c>
    </row>
    <row r="71" spans="1:7" ht="18" hidden="1" customHeight="1" x14ac:dyDescent="0.3">
      <c r="A71" s="15"/>
      <c r="B71" s="33" t="s">
        <v>77</v>
      </c>
      <c r="C71" s="24">
        <v>77256.009999999995</v>
      </c>
      <c r="D71" s="18" t="s">
        <v>78</v>
      </c>
      <c r="E71" s="19">
        <v>99.95</v>
      </c>
      <c r="F71" s="19">
        <v>20</v>
      </c>
      <c r="G71" s="26">
        <f t="shared" si="4"/>
        <v>0</v>
      </c>
    </row>
    <row r="72" spans="1:7" ht="18" hidden="1" customHeight="1" x14ac:dyDescent="0.3">
      <c r="A72" s="15"/>
      <c r="B72" s="33" t="s">
        <v>297</v>
      </c>
      <c r="C72" s="24">
        <v>81300</v>
      </c>
      <c r="D72" s="18" t="s">
        <v>298</v>
      </c>
      <c r="E72" s="19">
        <v>79.959999999999994</v>
      </c>
      <c r="F72" s="19">
        <v>20</v>
      </c>
      <c r="G72" s="26">
        <f t="shared" si="4"/>
        <v>0</v>
      </c>
    </row>
    <row r="73" spans="1:7" ht="18" hidden="1" customHeight="1" x14ac:dyDescent="0.3">
      <c r="A73" s="15"/>
      <c r="B73" s="33" t="s">
        <v>79</v>
      </c>
      <c r="C73" s="24">
        <v>77256.009999999995</v>
      </c>
      <c r="D73" s="18" t="s">
        <v>80</v>
      </c>
      <c r="E73" s="19">
        <v>119.95</v>
      </c>
      <c r="F73" s="19">
        <v>20</v>
      </c>
      <c r="G73" s="26">
        <f t="shared" si="4"/>
        <v>0</v>
      </c>
    </row>
    <row r="74" spans="1:7" hidden="1" x14ac:dyDescent="0.3">
      <c r="A74" s="15"/>
      <c r="B74" s="33" t="s">
        <v>81</v>
      </c>
      <c r="C74" s="24"/>
      <c r="D74" s="18" t="s">
        <v>76</v>
      </c>
      <c r="E74" s="19">
        <f>129.95</f>
        <v>129.94999999999999</v>
      </c>
      <c r="F74" s="19">
        <v>20</v>
      </c>
      <c r="G74" s="26">
        <f t="shared" si="4"/>
        <v>0</v>
      </c>
    </row>
    <row r="75" spans="1:7" hidden="1" x14ac:dyDescent="0.3">
      <c r="A75" s="15"/>
      <c r="B75" s="33" t="s">
        <v>82</v>
      </c>
      <c r="C75" s="24"/>
      <c r="D75" s="18" t="s">
        <v>76</v>
      </c>
      <c r="E75" s="19">
        <v>139.94999999999999</v>
      </c>
      <c r="F75" s="19">
        <v>20</v>
      </c>
      <c r="G75" s="26">
        <f t="shared" si="4"/>
        <v>0</v>
      </c>
    </row>
    <row r="76" spans="1:7" ht="28.8" x14ac:dyDescent="0.3">
      <c r="A76" s="15">
        <v>2</v>
      </c>
      <c r="B76" s="33" t="s">
        <v>83</v>
      </c>
      <c r="C76" s="24">
        <v>77310.009999999995</v>
      </c>
      <c r="D76" s="18" t="s">
        <v>84</v>
      </c>
      <c r="E76" s="19">
        <v>179.95</v>
      </c>
      <c r="F76" s="19">
        <v>20</v>
      </c>
      <c r="G76" s="26">
        <f t="shared" si="4"/>
        <v>399.9</v>
      </c>
    </row>
    <row r="77" spans="1:7" ht="28.8" x14ac:dyDescent="0.3">
      <c r="A77" s="15"/>
      <c r="B77" s="33" t="s">
        <v>85</v>
      </c>
      <c r="C77" s="24">
        <v>77310.009999999995</v>
      </c>
      <c r="D77" s="18" t="s">
        <v>84</v>
      </c>
      <c r="E77" s="19">
        <v>202.95</v>
      </c>
      <c r="F77" s="19">
        <v>20</v>
      </c>
      <c r="G77" s="26">
        <f t="shared" si="4"/>
        <v>0</v>
      </c>
    </row>
    <row r="78" spans="1:7" ht="28.8" x14ac:dyDescent="0.3">
      <c r="A78" s="15"/>
      <c r="B78" s="33" t="s">
        <v>86</v>
      </c>
      <c r="C78" s="24">
        <v>77310.009999999995</v>
      </c>
      <c r="D78" s="18" t="s">
        <v>84</v>
      </c>
      <c r="E78" s="19">
        <v>219.95</v>
      </c>
      <c r="F78" s="19">
        <v>20</v>
      </c>
      <c r="G78" s="26">
        <f t="shared" si="4"/>
        <v>0</v>
      </c>
    </row>
    <row r="79" spans="1:7" x14ac:dyDescent="0.3">
      <c r="A79" s="15"/>
      <c r="B79" s="22" t="s">
        <v>87</v>
      </c>
      <c r="C79" s="17">
        <v>77312.009999999995</v>
      </c>
      <c r="D79" s="18" t="s">
        <v>88</v>
      </c>
      <c r="E79" s="19">
        <v>213.5</v>
      </c>
      <c r="F79" s="19">
        <v>20</v>
      </c>
      <c r="G79" s="21">
        <f t="shared" si="4"/>
        <v>0</v>
      </c>
    </row>
    <row r="80" spans="1:7" x14ac:dyDescent="0.3">
      <c r="A80" s="15"/>
      <c r="B80" s="22" t="s">
        <v>89</v>
      </c>
      <c r="C80" s="17">
        <v>77312.009999999995</v>
      </c>
      <c r="D80" s="18" t="s">
        <v>88</v>
      </c>
      <c r="E80" s="19">
        <v>236.5</v>
      </c>
      <c r="F80" s="19">
        <v>20</v>
      </c>
      <c r="G80" s="21">
        <f t="shared" si="4"/>
        <v>0</v>
      </c>
    </row>
    <row r="81" spans="1:7" x14ac:dyDescent="0.3">
      <c r="A81" s="15"/>
      <c r="B81" s="22" t="s">
        <v>90</v>
      </c>
      <c r="C81" s="17">
        <v>77315.009999999995</v>
      </c>
      <c r="D81" s="18" t="s">
        <v>88</v>
      </c>
      <c r="E81" s="19">
        <v>225.5</v>
      </c>
      <c r="F81" s="19">
        <v>20</v>
      </c>
      <c r="G81" s="21">
        <f t="shared" si="4"/>
        <v>0</v>
      </c>
    </row>
    <row r="82" spans="1:7" x14ac:dyDescent="0.3">
      <c r="A82" s="15"/>
      <c r="B82" s="22" t="s">
        <v>91</v>
      </c>
      <c r="C82" s="17">
        <v>77315.009999999995</v>
      </c>
      <c r="D82" s="18" t="s">
        <v>88</v>
      </c>
      <c r="E82" s="19">
        <v>248.5</v>
      </c>
      <c r="F82" s="19">
        <v>20</v>
      </c>
      <c r="G82" s="21">
        <f t="shared" si="4"/>
        <v>0</v>
      </c>
    </row>
    <row r="83" spans="1:7" x14ac:dyDescent="0.3">
      <c r="A83" s="15"/>
      <c r="B83" s="22" t="s">
        <v>92</v>
      </c>
      <c r="C83" s="43">
        <v>77208.009999999995</v>
      </c>
      <c r="D83" s="18" t="s">
        <v>93</v>
      </c>
      <c r="E83" s="19">
        <v>391.95</v>
      </c>
      <c r="F83" s="19">
        <v>85</v>
      </c>
      <c r="G83" s="21">
        <f t="shared" si="4"/>
        <v>0</v>
      </c>
    </row>
    <row r="84" spans="1:7" x14ac:dyDescent="0.3">
      <c r="A84" s="15"/>
      <c r="B84" s="22" t="s">
        <v>94</v>
      </c>
      <c r="C84" s="43">
        <v>77208.009999999995</v>
      </c>
      <c r="D84" s="18" t="s">
        <v>93</v>
      </c>
      <c r="E84" s="19">
        <v>411.95</v>
      </c>
      <c r="F84" s="19">
        <v>85</v>
      </c>
      <c r="G84" s="21">
        <f t="shared" si="4"/>
        <v>0</v>
      </c>
    </row>
    <row r="85" spans="1:7" x14ac:dyDescent="0.3">
      <c r="A85" s="15"/>
      <c r="B85" s="22" t="s">
        <v>95</v>
      </c>
      <c r="C85" s="43">
        <v>77208.009999999995</v>
      </c>
      <c r="D85" s="18" t="s">
        <v>93</v>
      </c>
      <c r="E85" s="19">
        <v>431.95</v>
      </c>
      <c r="F85" s="19">
        <v>85</v>
      </c>
      <c r="G85" s="21">
        <f t="shared" si="4"/>
        <v>0</v>
      </c>
    </row>
    <row r="86" spans="1:7" x14ac:dyDescent="0.3">
      <c r="A86" s="15"/>
      <c r="B86" s="22" t="s">
        <v>96</v>
      </c>
      <c r="C86" s="43">
        <v>77208.009999999995</v>
      </c>
      <c r="D86" s="18" t="s">
        <v>93</v>
      </c>
      <c r="E86" s="19">
        <v>461.95</v>
      </c>
      <c r="F86" s="19">
        <v>85</v>
      </c>
      <c r="G86" s="21">
        <f t="shared" si="4"/>
        <v>0</v>
      </c>
    </row>
    <row r="87" spans="1:7" hidden="1" x14ac:dyDescent="0.3">
      <c r="A87" s="15"/>
      <c r="B87" s="22" t="s">
        <v>97</v>
      </c>
      <c r="C87" s="43">
        <v>77276.009999999995</v>
      </c>
      <c r="D87" s="18" t="s">
        <v>98</v>
      </c>
      <c r="E87" s="19">
        <v>74.95</v>
      </c>
      <c r="F87" s="19">
        <v>12</v>
      </c>
      <c r="G87" s="21">
        <f t="shared" si="4"/>
        <v>0</v>
      </c>
    </row>
    <row r="88" spans="1:7" hidden="1" x14ac:dyDescent="0.3">
      <c r="A88" s="15"/>
      <c r="B88" s="22" t="s">
        <v>99</v>
      </c>
      <c r="C88" s="43">
        <v>77276.009999999995</v>
      </c>
      <c r="D88" s="18" t="s">
        <v>98</v>
      </c>
      <c r="E88" s="19">
        <v>94.95</v>
      </c>
      <c r="F88" s="19">
        <v>12</v>
      </c>
      <c r="G88" s="21">
        <f t="shared" si="4"/>
        <v>0</v>
      </c>
    </row>
    <row r="89" spans="1:7" x14ac:dyDescent="0.3">
      <c r="A89" s="44"/>
      <c r="B89" s="45"/>
      <c r="C89" s="46"/>
      <c r="D89" s="47"/>
      <c r="E89" s="48"/>
      <c r="F89" s="48"/>
      <c r="G89" s="49"/>
    </row>
    <row r="90" spans="1:7" x14ac:dyDescent="0.3">
      <c r="A90" s="118" t="s">
        <v>100</v>
      </c>
      <c r="B90" s="119"/>
      <c r="C90" s="119"/>
      <c r="D90" s="119"/>
      <c r="E90" s="119"/>
      <c r="F90" s="119"/>
      <c r="G90" s="120"/>
    </row>
    <row r="91" spans="1:7" x14ac:dyDescent="0.3">
      <c r="A91" s="15"/>
      <c r="B91" s="22" t="s">
        <v>101</v>
      </c>
      <c r="C91" s="17">
        <v>75001.009999999995</v>
      </c>
      <c r="D91" s="18" t="s">
        <v>102</v>
      </c>
      <c r="E91" s="19">
        <v>64.95</v>
      </c>
      <c r="F91" s="19">
        <v>0</v>
      </c>
      <c r="G91" s="21">
        <f t="shared" ref="G91:G98" si="5">A91*SUM(E91:F91)</f>
        <v>0</v>
      </c>
    </row>
    <row r="92" spans="1:7" x14ac:dyDescent="0.3">
      <c r="A92" s="15"/>
      <c r="B92" s="22" t="s">
        <v>103</v>
      </c>
      <c r="C92" s="17">
        <v>77300.009999999995</v>
      </c>
      <c r="D92" s="18" t="s">
        <v>93</v>
      </c>
      <c r="E92" s="19">
        <v>87.95</v>
      </c>
      <c r="F92" s="19">
        <v>0</v>
      </c>
      <c r="G92" s="21">
        <f t="shared" si="5"/>
        <v>0</v>
      </c>
    </row>
    <row r="93" spans="1:7" x14ac:dyDescent="0.3">
      <c r="A93" s="15">
        <v>2</v>
      </c>
      <c r="B93" s="22" t="s">
        <v>104</v>
      </c>
      <c r="C93" s="17">
        <v>77302.009999999995</v>
      </c>
      <c r="D93" s="18" t="s">
        <v>93</v>
      </c>
      <c r="E93" s="19">
        <v>87.95</v>
      </c>
      <c r="F93" s="19">
        <v>0</v>
      </c>
      <c r="G93" s="21">
        <f t="shared" si="5"/>
        <v>175.9</v>
      </c>
    </row>
    <row r="94" spans="1:7" x14ac:dyDescent="0.3">
      <c r="A94" s="15"/>
      <c r="B94" s="50" t="s">
        <v>105</v>
      </c>
      <c r="C94" s="37">
        <v>77317.100000000006</v>
      </c>
      <c r="D94" s="38" t="s">
        <v>93</v>
      </c>
      <c r="E94" s="39">
        <v>87.95</v>
      </c>
      <c r="F94" s="39">
        <v>0</v>
      </c>
      <c r="G94" s="40">
        <f t="shared" si="5"/>
        <v>0</v>
      </c>
    </row>
    <row r="95" spans="1:7" x14ac:dyDescent="0.3">
      <c r="A95" s="15"/>
      <c r="B95" s="22" t="s">
        <v>106</v>
      </c>
      <c r="C95" s="17">
        <v>77301.02</v>
      </c>
      <c r="D95" s="18" t="s">
        <v>93</v>
      </c>
      <c r="E95" s="19">
        <v>164.95</v>
      </c>
      <c r="F95" s="19">
        <v>0</v>
      </c>
      <c r="G95" s="21">
        <f t="shared" si="5"/>
        <v>0</v>
      </c>
    </row>
    <row r="96" spans="1:7" x14ac:dyDescent="0.3">
      <c r="A96" s="15"/>
      <c r="B96" s="16" t="s">
        <v>107</v>
      </c>
      <c r="C96" s="17">
        <v>77281.009999999995</v>
      </c>
      <c r="D96" s="18" t="s">
        <v>93</v>
      </c>
      <c r="E96" s="19">
        <v>79.95</v>
      </c>
      <c r="F96" s="19">
        <v>0</v>
      </c>
      <c r="G96" s="21">
        <f t="shared" si="5"/>
        <v>0</v>
      </c>
    </row>
    <row r="97" spans="1:7" x14ac:dyDescent="0.3">
      <c r="A97" s="15"/>
      <c r="B97" s="16" t="s">
        <v>108</v>
      </c>
      <c r="C97" s="17">
        <v>77284.02</v>
      </c>
      <c r="D97" s="18" t="s">
        <v>93</v>
      </c>
      <c r="E97" s="19">
        <v>159.94999999999999</v>
      </c>
      <c r="F97" s="19">
        <v>0</v>
      </c>
      <c r="G97" s="21">
        <f t="shared" si="5"/>
        <v>0</v>
      </c>
    </row>
    <row r="98" spans="1:7" x14ac:dyDescent="0.3">
      <c r="A98" s="15"/>
      <c r="B98" s="22" t="s">
        <v>109</v>
      </c>
      <c r="C98" s="43">
        <v>77258.009999999995</v>
      </c>
      <c r="D98" s="18" t="s">
        <v>110</v>
      </c>
      <c r="E98" s="19">
        <v>49.95</v>
      </c>
      <c r="F98" s="19">
        <v>0</v>
      </c>
      <c r="G98" s="21">
        <f t="shared" si="5"/>
        <v>0</v>
      </c>
    </row>
    <row r="99" spans="1:7" x14ac:dyDescent="0.3">
      <c r="A99" s="118" t="s">
        <v>111</v>
      </c>
      <c r="B99" s="119"/>
      <c r="C99" s="119"/>
      <c r="D99" s="119"/>
      <c r="E99" s="119"/>
      <c r="F99" s="119"/>
      <c r="G99" s="120"/>
    </row>
    <row r="100" spans="1:7" x14ac:dyDescent="0.3">
      <c r="A100" s="15">
        <v>2</v>
      </c>
      <c r="B100" s="22" t="s">
        <v>112</v>
      </c>
      <c r="C100" s="17" t="s">
        <v>113</v>
      </c>
      <c r="D100" s="18" t="s">
        <v>93</v>
      </c>
      <c r="E100" s="19">
        <v>24.95</v>
      </c>
      <c r="F100" s="19">
        <v>0</v>
      </c>
      <c r="G100" s="21">
        <f t="shared" ref="G100:G114" si="6">A100*SUM(E100:F100)</f>
        <v>49.9</v>
      </c>
    </row>
    <row r="101" spans="1:7" x14ac:dyDescent="0.3">
      <c r="A101" s="15"/>
      <c r="B101" s="22" t="s">
        <v>114</v>
      </c>
      <c r="C101" s="17">
        <v>77406.009999999995</v>
      </c>
      <c r="D101" s="18" t="s">
        <v>93</v>
      </c>
      <c r="E101" s="19">
        <v>18.5</v>
      </c>
      <c r="F101" s="19">
        <v>0</v>
      </c>
      <c r="G101" s="21">
        <f t="shared" si="6"/>
        <v>0</v>
      </c>
    </row>
    <row r="102" spans="1:7" x14ac:dyDescent="0.3">
      <c r="A102" s="15"/>
      <c r="B102" s="22" t="s">
        <v>115</v>
      </c>
      <c r="C102" s="17">
        <v>77405.009999999995</v>
      </c>
      <c r="D102" s="18" t="s">
        <v>93</v>
      </c>
      <c r="E102" s="19">
        <v>6</v>
      </c>
      <c r="F102" s="19">
        <v>0</v>
      </c>
      <c r="G102" s="21">
        <f t="shared" si="6"/>
        <v>0</v>
      </c>
    </row>
    <row r="103" spans="1:7" x14ac:dyDescent="0.3">
      <c r="A103" s="32">
        <v>2</v>
      </c>
      <c r="B103" s="33" t="s">
        <v>116</v>
      </c>
      <c r="C103" s="24" t="s">
        <v>117</v>
      </c>
      <c r="D103" s="18" t="s">
        <v>93</v>
      </c>
      <c r="E103" s="19">
        <v>17.95</v>
      </c>
      <c r="F103" s="19">
        <v>0</v>
      </c>
      <c r="G103" s="26">
        <f t="shared" si="6"/>
        <v>35.9</v>
      </c>
    </row>
    <row r="104" spans="1:7" x14ac:dyDescent="0.3">
      <c r="A104" s="32"/>
      <c r="B104" s="33" t="s">
        <v>246</v>
      </c>
      <c r="C104" s="24">
        <v>77304.009999999995</v>
      </c>
      <c r="D104" s="18" t="s">
        <v>93</v>
      </c>
      <c r="E104" s="19">
        <v>94.95</v>
      </c>
      <c r="F104" s="19">
        <v>0</v>
      </c>
      <c r="G104" s="26">
        <f t="shared" si="6"/>
        <v>0</v>
      </c>
    </row>
    <row r="105" spans="1:7" x14ac:dyDescent="0.3">
      <c r="A105" s="32"/>
      <c r="B105" s="33" t="s">
        <v>118</v>
      </c>
      <c r="C105" s="24">
        <v>77407.070000000007</v>
      </c>
      <c r="D105" s="25"/>
      <c r="E105" s="19">
        <v>99.95</v>
      </c>
      <c r="F105" s="19">
        <v>0</v>
      </c>
      <c r="G105" s="26">
        <f t="shared" si="6"/>
        <v>0</v>
      </c>
    </row>
    <row r="106" spans="1:7" x14ac:dyDescent="0.3">
      <c r="A106" s="32">
        <v>1</v>
      </c>
      <c r="B106" s="33" t="s">
        <v>119</v>
      </c>
      <c r="C106" s="24">
        <v>77407.070000000007</v>
      </c>
      <c r="D106" s="25"/>
      <c r="E106" s="19">
        <v>95</v>
      </c>
      <c r="F106" s="19">
        <v>0</v>
      </c>
      <c r="G106" s="26">
        <f t="shared" si="6"/>
        <v>95</v>
      </c>
    </row>
    <row r="107" spans="1:7" x14ac:dyDescent="0.3">
      <c r="A107" s="32"/>
      <c r="B107" s="33" t="s">
        <v>120</v>
      </c>
      <c r="C107" s="24">
        <v>77409.009999999995</v>
      </c>
      <c r="D107" s="25"/>
      <c r="E107" s="19">
        <v>119.95</v>
      </c>
      <c r="F107" s="19">
        <v>0</v>
      </c>
      <c r="G107" s="26">
        <f t="shared" si="6"/>
        <v>0</v>
      </c>
    </row>
    <row r="108" spans="1:7" x14ac:dyDescent="0.3">
      <c r="A108" s="32">
        <v>1</v>
      </c>
      <c r="B108" s="36" t="s">
        <v>121</v>
      </c>
      <c r="C108" s="37" t="s">
        <v>122</v>
      </c>
      <c r="D108" s="38"/>
      <c r="E108" s="39">
        <v>6.95</v>
      </c>
      <c r="F108" s="39">
        <v>0</v>
      </c>
      <c r="G108" s="40">
        <f t="shared" si="6"/>
        <v>6.95</v>
      </c>
    </row>
    <row r="109" spans="1:7" x14ac:dyDescent="0.3">
      <c r="A109" s="32"/>
      <c r="B109" s="33" t="s">
        <v>123</v>
      </c>
      <c r="C109" s="24">
        <v>77400.009999999995</v>
      </c>
      <c r="D109" s="25"/>
      <c r="E109" s="19">
        <v>1.5</v>
      </c>
      <c r="F109" s="19">
        <v>0</v>
      </c>
      <c r="G109" s="26">
        <f t="shared" si="6"/>
        <v>0</v>
      </c>
    </row>
    <row r="110" spans="1:7" x14ac:dyDescent="0.3">
      <c r="A110" s="32"/>
      <c r="B110" s="33" t="s">
        <v>124</v>
      </c>
      <c r="C110" s="24">
        <v>77420.009999999995</v>
      </c>
      <c r="D110" s="25"/>
      <c r="E110" s="19">
        <v>49.95</v>
      </c>
      <c r="F110" s="19">
        <v>0</v>
      </c>
      <c r="G110" s="26">
        <f t="shared" si="6"/>
        <v>0</v>
      </c>
    </row>
    <row r="111" spans="1:7" x14ac:dyDescent="0.3">
      <c r="A111" s="32"/>
      <c r="B111" s="33" t="s">
        <v>125</v>
      </c>
      <c r="C111" s="24">
        <v>77420.009999999995</v>
      </c>
      <c r="D111" s="25"/>
      <c r="E111" s="19">
        <v>55.95</v>
      </c>
      <c r="F111" s="19">
        <v>0</v>
      </c>
      <c r="G111" s="26">
        <f t="shared" si="6"/>
        <v>0</v>
      </c>
    </row>
    <row r="112" spans="1:7" x14ac:dyDescent="0.3">
      <c r="A112" s="32"/>
      <c r="B112" s="33" t="s">
        <v>126</v>
      </c>
      <c r="C112" s="24">
        <v>77431.02</v>
      </c>
      <c r="D112" s="25"/>
      <c r="E112" s="19">
        <v>24.95</v>
      </c>
      <c r="F112" s="19">
        <v>0</v>
      </c>
      <c r="G112" s="26">
        <f t="shared" si="6"/>
        <v>0</v>
      </c>
    </row>
    <row r="113" spans="1:7" x14ac:dyDescent="0.3">
      <c r="A113" s="32"/>
      <c r="B113" s="33" t="s">
        <v>127</v>
      </c>
      <c r="C113" s="24">
        <v>77432.009999999995</v>
      </c>
      <c r="D113" s="25"/>
      <c r="E113" s="19">
        <v>24.95</v>
      </c>
      <c r="F113" s="19">
        <v>0</v>
      </c>
      <c r="G113" s="26">
        <f t="shared" si="6"/>
        <v>0</v>
      </c>
    </row>
    <row r="114" spans="1:7" x14ac:dyDescent="0.3">
      <c r="A114" s="15"/>
      <c r="B114" s="22"/>
      <c r="C114" s="17"/>
      <c r="D114" s="18"/>
      <c r="E114" s="19"/>
      <c r="F114" s="19"/>
      <c r="G114" s="21">
        <f t="shared" si="6"/>
        <v>0</v>
      </c>
    </row>
    <row r="115" spans="1:7" x14ac:dyDescent="0.3">
      <c r="A115" s="118" t="s">
        <v>128</v>
      </c>
      <c r="B115" s="119"/>
      <c r="C115" s="119"/>
      <c r="D115" s="119"/>
      <c r="E115" s="119"/>
      <c r="F115" s="119"/>
      <c r="G115" s="120"/>
    </row>
    <row r="116" spans="1:7" x14ac:dyDescent="0.3">
      <c r="A116" s="32"/>
      <c r="B116" s="86" t="s">
        <v>278</v>
      </c>
      <c r="C116" s="51" t="s">
        <v>279</v>
      </c>
      <c r="D116" s="51"/>
      <c r="E116" s="39">
        <v>249.95</v>
      </c>
      <c r="F116" s="39"/>
      <c r="G116" s="40">
        <f t="shared" ref="G116:G122" si="7">A116*SUM(E116:F116)</f>
        <v>0</v>
      </c>
    </row>
    <row r="117" spans="1:7" hidden="1" x14ac:dyDescent="0.3">
      <c r="A117" s="32"/>
      <c r="B117" s="36" t="s">
        <v>131</v>
      </c>
      <c r="C117" s="37" t="s">
        <v>45</v>
      </c>
      <c r="D117" s="51"/>
      <c r="E117" s="39">
        <v>154.94999999999999</v>
      </c>
      <c r="F117" s="39"/>
      <c r="G117" s="40">
        <f t="shared" si="7"/>
        <v>0</v>
      </c>
    </row>
    <row r="118" spans="1:7" hidden="1" x14ac:dyDescent="0.3">
      <c r="A118" s="32"/>
      <c r="B118" s="36" t="s">
        <v>132</v>
      </c>
      <c r="C118" s="37"/>
      <c r="D118" s="51"/>
      <c r="E118" s="39">
        <v>6</v>
      </c>
      <c r="F118" s="39"/>
      <c r="G118" s="40">
        <f t="shared" si="7"/>
        <v>0</v>
      </c>
    </row>
    <row r="119" spans="1:7" hidden="1" x14ac:dyDescent="0.3">
      <c r="A119" s="32"/>
      <c r="B119" s="36" t="s">
        <v>134</v>
      </c>
      <c r="C119" s="37"/>
      <c r="D119" s="51" t="s">
        <v>93</v>
      </c>
      <c r="E119" s="39">
        <v>1.95</v>
      </c>
      <c r="F119" s="39"/>
      <c r="G119" s="40">
        <f t="shared" si="7"/>
        <v>0</v>
      </c>
    </row>
    <row r="120" spans="1:7" x14ac:dyDescent="0.3">
      <c r="A120" s="32"/>
      <c r="B120" s="36" t="s">
        <v>135</v>
      </c>
      <c r="C120" s="37" t="s">
        <v>136</v>
      </c>
      <c r="D120" s="51" t="s">
        <v>80</v>
      </c>
      <c r="E120" s="39">
        <v>0.45</v>
      </c>
      <c r="F120" s="39"/>
      <c r="G120" s="40">
        <f t="shared" si="7"/>
        <v>0</v>
      </c>
    </row>
    <row r="121" spans="1:7" x14ac:dyDescent="0.3">
      <c r="A121" s="15"/>
      <c r="B121" s="82" t="s">
        <v>277</v>
      </c>
      <c r="C121" s="34">
        <v>93100.01</v>
      </c>
      <c r="D121" s="25"/>
      <c r="E121" s="19">
        <v>95</v>
      </c>
      <c r="F121" s="19"/>
      <c r="G121" s="26">
        <f t="shared" si="7"/>
        <v>0</v>
      </c>
    </row>
    <row r="122" spans="1:7" x14ac:dyDescent="0.3">
      <c r="A122" s="32"/>
      <c r="B122" s="33"/>
      <c r="C122" s="24" t="s">
        <v>65</v>
      </c>
      <c r="D122" s="34"/>
      <c r="E122" s="19"/>
      <c r="F122" s="19"/>
      <c r="G122" s="26">
        <f t="shared" si="7"/>
        <v>0</v>
      </c>
    </row>
    <row r="123" spans="1:7" x14ac:dyDescent="0.3">
      <c r="A123" s="118" t="s">
        <v>139</v>
      </c>
      <c r="B123" s="119"/>
      <c r="C123" s="119"/>
      <c r="D123" s="119"/>
      <c r="E123" s="119"/>
      <c r="F123" s="119"/>
      <c r="G123" s="120"/>
    </row>
    <row r="124" spans="1:7" x14ac:dyDescent="0.3">
      <c r="A124" s="32"/>
      <c r="B124" s="33" t="s">
        <v>140</v>
      </c>
      <c r="C124" s="24">
        <v>55077.01</v>
      </c>
      <c r="D124" s="34" t="s">
        <v>141</v>
      </c>
      <c r="E124" s="19">
        <v>375</v>
      </c>
      <c r="F124" s="19">
        <v>40</v>
      </c>
      <c r="G124" s="26">
        <f t="shared" ref="G124:G132" si="8">A124*SUM(E124:F124)</f>
        <v>0</v>
      </c>
    </row>
    <row r="125" spans="1:7" x14ac:dyDescent="0.3">
      <c r="A125" s="32"/>
      <c r="B125" s="33" t="s">
        <v>142</v>
      </c>
      <c r="C125" s="24">
        <v>55077.01</v>
      </c>
      <c r="D125" s="34" t="s">
        <v>143</v>
      </c>
      <c r="E125" s="19">
        <v>375</v>
      </c>
      <c r="F125" s="19">
        <v>40</v>
      </c>
      <c r="G125" s="26">
        <f t="shared" si="8"/>
        <v>0</v>
      </c>
    </row>
    <row r="126" spans="1:7" x14ac:dyDescent="0.3">
      <c r="A126" s="32"/>
      <c r="B126" s="36" t="s">
        <v>144</v>
      </c>
      <c r="C126" s="37">
        <v>93000.01</v>
      </c>
      <c r="D126" s="51"/>
      <c r="E126" s="39">
        <v>84.95</v>
      </c>
      <c r="F126" s="39">
        <v>0</v>
      </c>
      <c r="G126" s="40">
        <f t="shared" si="8"/>
        <v>0</v>
      </c>
    </row>
    <row r="127" spans="1:7" x14ac:dyDescent="0.3">
      <c r="A127" s="32"/>
      <c r="B127" s="36" t="s">
        <v>145</v>
      </c>
      <c r="C127" s="37">
        <v>92997.01</v>
      </c>
      <c r="D127" s="51"/>
      <c r="E127" s="39">
        <v>84.95</v>
      </c>
      <c r="F127" s="39">
        <v>0</v>
      </c>
      <c r="G127" s="40">
        <f t="shared" si="8"/>
        <v>0</v>
      </c>
    </row>
    <row r="128" spans="1:7" x14ac:dyDescent="0.3">
      <c r="A128" s="32"/>
      <c r="B128" s="36" t="s">
        <v>146</v>
      </c>
      <c r="C128" s="37">
        <v>92997.01</v>
      </c>
      <c r="D128" s="51"/>
      <c r="E128" s="39">
        <v>89.95</v>
      </c>
      <c r="F128" s="39">
        <v>0</v>
      </c>
      <c r="G128" s="40">
        <f t="shared" si="8"/>
        <v>0</v>
      </c>
    </row>
    <row r="129" spans="1:7" x14ac:dyDescent="0.3">
      <c r="A129" s="32"/>
      <c r="B129" s="36" t="s">
        <v>147</v>
      </c>
      <c r="C129" s="37">
        <v>55087.01</v>
      </c>
      <c r="D129" s="51" t="s">
        <v>148</v>
      </c>
      <c r="E129" s="39">
        <v>59.95</v>
      </c>
      <c r="F129" s="39">
        <v>0</v>
      </c>
      <c r="G129" s="40">
        <f t="shared" si="8"/>
        <v>0</v>
      </c>
    </row>
    <row r="130" spans="1:7" x14ac:dyDescent="0.3">
      <c r="A130" s="32"/>
      <c r="B130" s="33" t="s">
        <v>149</v>
      </c>
      <c r="C130" s="24">
        <v>37978.01</v>
      </c>
      <c r="D130" s="34" t="s">
        <v>150</v>
      </c>
      <c r="E130" s="19">
        <v>14.95</v>
      </c>
      <c r="F130" s="19">
        <v>8</v>
      </c>
      <c r="G130" s="26">
        <f t="shared" si="8"/>
        <v>0</v>
      </c>
    </row>
    <row r="131" spans="1:7" x14ac:dyDescent="0.3">
      <c r="A131" s="32"/>
      <c r="B131" s="33" t="s">
        <v>151</v>
      </c>
      <c r="C131" s="24">
        <v>37978.01</v>
      </c>
      <c r="D131" s="34" t="s">
        <v>150</v>
      </c>
      <c r="E131" s="19">
        <v>24.95</v>
      </c>
      <c r="F131" s="19">
        <v>8</v>
      </c>
      <c r="G131" s="26">
        <f t="shared" si="8"/>
        <v>0</v>
      </c>
    </row>
    <row r="132" spans="1:7" x14ac:dyDescent="0.3">
      <c r="A132" s="32"/>
      <c r="B132" s="33"/>
      <c r="C132" s="24"/>
      <c r="D132" s="34"/>
      <c r="E132" s="19"/>
      <c r="F132" s="19"/>
      <c r="G132" s="26">
        <f t="shared" si="8"/>
        <v>0</v>
      </c>
    </row>
    <row r="133" spans="1:7" x14ac:dyDescent="0.3">
      <c r="A133" s="118" t="s">
        <v>152</v>
      </c>
      <c r="B133" s="119"/>
      <c r="C133" s="119"/>
      <c r="D133" s="119"/>
      <c r="E133" s="119"/>
      <c r="F133" s="119"/>
      <c r="G133" s="120"/>
    </row>
    <row r="134" spans="1:7" hidden="1" x14ac:dyDescent="0.3">
      <c r="A134" s="32"/>
      <c r="B134" s="33" t="s">
        <v>153</v>
      </c>
      <c r="C134" s="24">
        <v>77106.009999999995</v>
      </c>
      <c r="D134" s="34" t="s">
        <v>154</v>
      </c>
      <c r="E134" s="19">
        <v>26.95</v>
      </c>
      <c r="F134" s="19">
        <v>8</v>
      </c>
      <c r="G134" s="26">
        <f t="shared" ref="G134:G161" si="9">A134*SUM(E134:F134)</f>
        <v>0</v>
      </c>
    </row>
    <row r="135" spans="1:7" hidden="1" x14ac:dyDescent="0.3">
      <c r="A135" s="32"/>
      <c r="B135" s="33" t="s">
        <v>155</v>
      </c>
      <c r="C135" s="24">
        <v>75004.009999999995</v>
      </c>
      <c r="D135" s="34" t="s">
        <v>93</v>
      </c>
      <c r="E135" s="19">
        <v>24.95</v>
      </c>
      <c r="F135" s="19">
        <v>8</v>
      </c>
      <c r="G135" s="26">
        <f t="shared" si="9"/>
        <v>0</v>
      </c>
    </row>
    <row r="136" spans="1:7" ht="28.8" hidden="1" x14ac:dyDescent="0.3">
      <c r="A136" s="32"/>
      <c r="B136" s="33" t="s">
        <v>156</v>
      </c>
      <c r="C136" s="24">
        <v>75011.009999999995</v>
      </c>
      <c r="D136" s="25" t="s">
        <v>157</v>
      </c>
      <c r="E136" s="19">
        <v>29.95</v>
      </c>
      <c r="F136" s="19">
        <v>8</v>
      </c>
      <c r="G136" s="26">
        <f t="shared" si="9"/>
        <v>0</v>
      </c>
    </row>
    <row r="137" spans="1:7" ht="43.2" hidden="1" x14ac:dyDescent="0.3">
      <c r="A137" s="32"/>
      <c r="B137" s="33" t="s">
        <v>158</v>
      </c>
      <c r="C137" s="24">
        <v>71101.009999999995</v>
      </c>
      <c r="D137" s="25" t="s">
        <v>159</v>
      </c>
      <c r="E137" s="19">
        <v>49.95</v>
      </c>
      <c r="F137" s="19">
        <v>8</v>
      </c>
      <c r="G137" s="26">
        <f t="shared" si="9"/>
        <v>0</v>
      </c>
    </row>
    <row r="138" spans="1:7" hidden="1" x14ac:dyDescent="0.3">
      <c r="A138" s="32"/>
      <c r="B138" s="33" t="s">
        <v>160</v>
      </c>
      <c r="C138" s="24">
        <v>75005.009999999995</v>
      </c>
      <c r="D138" s="25" t="s">
        <v>161</v>
      </c>
      <c r="E138" s="19">
        <v>54.95</v>
      </c>
      <c r="F138" s="19">
        <v>8</v>
      </c>
      <c r="G138" s="26">
        <f t="shared" si="9"/>
        <v>0</v>
      </c>
    </row>
    <row r="139" spans="1:7" hidden="1" x14ac:dyDescent="0.3">
      <c r="A139" s="32"/>
      <c r="B139" s="33" t="s">
        <v>162</v>
      </c>
      <c r="C139" s="24">
        <v>77105.009999999995</v>
      </c>
      <c r="D139" s="34" t="s">
        <v>163</v>
      </c>
      <c r="E139" s="19">
        <v>74.95</v>
      </c>
      <c r="F139" s="19">
        <v>8</v>
      </c>
      <c r="G139" s="26">
        <f>A139*SUM(E139:F139)</f>
        <v>0</v>
      </c>
    </row>
    <row r="140" spans="1:7" hidden="1" x14ac:dyDescent="0.3">
      <c r="A140" s="32"/>
      <c r="B140" s="33" t="s">
        <v>164</v>
      </c>
      <c r="C140" s="24">
        <v>75005.009999999995</v>
      </c>
      <c r="D140" s="25" t="s">
        <v>161</v>
      </c>
      <c r="E140" s="19">
        <v>79.95</v>
      </c>
      <c r="F140" s="19">
        <v>8</v>
      </c>
      <c r="G140" s="26">
        <f t="shared" si="9"/>
        <v>0</v>
      </c>
    </row>
    <row r="141" spans="1:7" x14ac:dyDescent="0.3">
      <c r="A141" s="32"/>
      <c r="B141" s="33" t="s">
        <v>165</v>
      </c>
      <c r="C141" s="24">
        <v>45103.01</v>
      </c>
      <c r="D141" s="25" t="s">
        <v>166</v>
      </c>
      <c r="E141" s="19">
        <v>64.95</v>
      </c>
      <c r="F141" s="19">
        <v>0</v>
      </c>
      <c r="G141" s="26">
        <f t="shared" si="9"/>
        <v>0</v>
      </c>
    </row>
    <row r="142" spans="1:7" ht="28.8" x14ac:dyDescent="0.3">
      <c r="A142" s="32"/>
      <c r="B142" s="36" t="s">
        <v>167</v>
      </c>
      <c r="C142" s="37">
        <v>45100.01</v>
      </c>
      <c r="D142" s="38" t="s">
        <v>168</v>
      </c>
      <c r="E142" s="39">
        <v>59.95</v>
      </c>
      <c r="F142" s="39">
        <v>0</v>
      </c>
      <c r="G142" s="40">
        <f t="shared" si="9"/>
        <v>0</v>
      </c>
    </row>
    <row r="143" spans="1:7" x14ac:dyDescent="0.3">
      <c r="A143" s="32"/>
      <c r="B143" s="36" t="s">
        <v>135</v>
      </c>
      <c r="C143" s="37" t="s">
        <v>136</v>
      </c>
      <c r="D143" s="51" t="s">
        <v>80</v>
      </c>
      <c r="E143" s="39">
        <v>0.45</v>
      </c>
      <c r="F143" s="39">
        <v>0</v>
      </c>
      <c r="G143" s="40">
        <f t="shared" si="9"/>
        <v>0</v>
      </c>
    </row>
    <row r="144" spans="1:7" x14ac:dyDescent="0.3">
      <c r="A144" s="32"/>
      <c r="B144" s="33" t="s">
        <v>169</v>
      </c>
      <c r="C144" s="24">
        <v>45226.03</v>
      </c>
      <c r="D144" s="34" t="s">
        <v>170</v>
      </c>
      <c r="E144" s="19">
        <v>79.95</v>
      </c>
      <c r="F144" s="19">
        <v>0</v>
      </c>
      <c r="G144" s="26">
        <f t="shared" si="9"/>
        <v>0</v>
      </c>
    </row>
    <row r="145" spans="1:7" x14ac:dyDescent="0.3">
      <c r="A145" s="32"/>
      <c r="B145" s="33" t="s">
        <v>171</v>
      </c>
      <c r="C145" s="24">
        <v>40005.01</v>
      </c>
      <c r="D145" s="25" t="s">
        <v>172</v>
      </c>
      <c r="E145" s="19">
        <v>79.95</v>
      </c>
      <c r="F145" s="19">
        <v>0</v>
      </c>
      <c r="G145" s="26">
        <f t="shared" si="9"/>
        <v>0</v>
      </c>
    </row>
    <row r="146" spans="1:7" x14ac:dyDescent="0.3">
      <c r="A146" s="32"/>
      <c r="B146" s="33" t="s">
        <v>173</v>
      </c>
      <c r="C146" s="24">
        <v>40005.01</v>
      </c>
      <c r="D146" s="25" t="s">
        <v>174</v>
      </c>
      <c r="E146" s="19">
        <v>64.95</v>
      </c>
      <c r="F146" s="19">
        <v>0</v>
      </c>
      <c r="G146" s="26">
        <f t="shared" si="9"/>
        <v>0</v>
      </c>
    </row>
    <row r="147" spans="1:7" ht="28.8" x14ac:dyDescent="0.3">
      <c r="A147" s="32"/>
      <c r="B147" s="33" t="s">
        <v>175</v>
      </c>
      <c r="C147" s="24">
        <v>42604.01</v>
      </c>
      <c r="D147" s="25" t="s">
        <v>176</v>
      </c>
      <c r="E147" s="19">
        <v>49.95</v>
      </c>
      <c r="F147" s="19">
        <v>0</v>
      </c>
      <c r="G147" s="26">
        <f t="shared" si="9"/>
        <v>0</v>
      </c>
    </row>
    <row r="148" spans="1:7" x14ac:dyDescent="0.3">
      <c r="A148" s="32"/>
      <c r="B148" s="36" t="s">
        <v>177</v>
      </c>
      <c r="C148" s="37">
        <v>80098.009999999995</v>
      </c>
      <c r="D148" s="38"/>
      <c r="E148" s="39">
        <v>219.95</v>
      </c>
      <c r="F148" s="39">
        <v>0</v>
      </c>
      <c r="G148" s="40">
        <f t="shared" si="9"/>
        <v>0</v>
      </c>
    </row>
    <row r="149" spans="1:7" x14ac:dyDescent="0.3">
      <c r="A149" s="32"/>
      <c r="B149" s="36" t="s">
        <v>178</v>
      </c>
      <c r="C149" s="37">
        <v>80010.009999999995</v>
      </c>
      <c r="D149" s="51"/>
      <c r="E149" s="39">
        <v>39.950000000000003</v>
      </c>
      <c r="F149" s="39">
        <v>0</v>
      </c>
      <c r="G149" s="40">
        <f t="shared" si="9"/>
        <v>0</v>
      </c>
    </row>
    <row r="150" spans="1:7" x14ac:dyDescent="0.3">
      <c r="A150" s="32"/>
      <c r="B150" s="36" t="s">
        <v>179</v>
      </c>
      <c r="C150" s="37">
        <v>80016.02</v>
      </c>
      <c r="D150" s="51"/>
      <c r="E150" s="39">
        <v>49.95</v>
      </c>
      <c r="F150" s="39">
        <v>0</v>
      </c>
      <c r="G150" s="40">
        <f t="shared" si="9"/>
        <v>0</v>
      </c>
    </row>
    <row r="151" spans="1:7" x14ac:dyDescent="0.3">
      <c r="A151" s="32"/>
      <c r="B151" s="36" t="s">
        <v>180</v>
      </c>
      <c r="C151" s="37">
        <v>80057.009999999995</v>
      </c>
      <c r="D151" s="51"/>
      <c r="E151" s="39">
        <v>69.95</v>
      </c>
      <c r="F151" s="39">
        <v>0</v>
      </c>
      <c r="G151" s="40">
        <f t="shared" si="9"/>
        <v>0</v>
      </c>
    </row>
    <row r="152" spans="1:7" x14ac:dyDescent="0.3">
      <c r="A152" s="32"/>
      <c r="B152" s="36" t="s">
        <v>181</v>
      </c>
      <c r="C152" s="37">
        <v>38523.01</v>
      </c>
      <c r="D152" s="51"/>
      <c r="E152" s="39">
        <v>4.45</v>
      </c>
      <c r="F152" s="39">
        <v>0</v>
      </c>
      <c r="G152" s="40">
        <f t="shared" si="9"/>
        <v>0</v>
      </c>
    </row>
    <row r="153" spans="1:7" hidden="1" x14ac:dyDescent="0.3">
      <c r="A153" s="32"/>
      <c r="B153" s="33" t="s">
        <v>182</v>
      </c>
      <c r="C153" s="24">
        <v>80060.009999999995</v>
      </c>
      <c r="D153" s="34"/>
      <c r="E153" s="19">
        <v>119.95</v>
      </c>
      <c r="F153" s="19">
        <v>0</v>
      </c>
      <c r="G153" s="26">
        <f t="shared" si="9"/>
        <v>0</v>
      </c>
    </row>
    <row r="154" spans="1:7" x14ac:dyDescent="0.3">
      <c r="A154" s="32"/>
      <c r="B154" s="33" t="s">
        <v>183</v>
      </c>
      <c r="C154" s="24">
        <v>80027.009999999995</v>
      </c>
      <c r="D154" s="34"/>
      <c r="E154" s="19">
        <v>189.95</v>
      </c>
      <c r="F154" s="19">
        <v>0</v>
      </c>
      <c r="G154" s="26">
        <f t="shared" si="9"/>
        <v>0</v>
      </c>
    </row>
    <row r="155" spans="1:7" x14ac:dyDescent="0.3">
      <c r="A155" s="32">
        <v>10</v>
      </c>
      <c r="B155" s="84" t="s">
        <v>286</v>
      </c>
      <c r="C155" s="34">
        <v>60027.01</v>
      </c>
      <c r="D155" s="34"/>
      <c r="E155" s="19">
        <v>11.95</v>
      </c>
      <c r="F155" s="19">
        <v>0</v>
      </c>
      <c r="G155" s="26">
        <f t="shared" si="9"/>
        <v>119.5</v>
      </c>
    </row>
    <row r="156" spans="1:7" x14ac:dyDescent="0.3">
      <c r="A156" s="32"/>
      <c r="B156" s="84" t="s">
        <v>287</v>
      </c>
      <c r="C156" s="34">
        <v>60027.01</v>
      </c>
      <c r="D156" s="25"/>
      <c r="E156" s="19">
        <v>12.95</v>
      </c>
      <c r="F156" s="19">
        <v>0</v>
      </c>
      <c r="G156" s="26">
        <f t="shared" si="9"/>
        <v>0</v>
      </c>
    </row>
    <row r="157" spans="1:7" x14ac:dyDescent="0.3">
      <c r="A157" s="32">
        <v>10</v>
      </c>
      <c r="B157" s="84" t="s">
        <v>288</v>
      </c>
      <c r="C157" s="34">
        <v>60027.01</v>
      </c>
      <c r="D157" s="25"/>
      <c r="E157" s="19">
        <v>13.95</v>
      </c>
      <c r="F157" s="19">
        <v>0</v>
      </c>
      <c r="G157" s="26">
        <f t="shared" si="9"/>
        <v>139.5</v>
      </c>
    </row>
    <row r="158" spans="1:7" x14ac:dyDescent="0.3">
      <c r="A158" s="32"/>
      <c r="B158" s="84" t="s">
        <v>289</v>
      </c>
      <c r="C158" s="34">
        <v>60027.01</v>
      </c>
      <c r="D158" s="34"/>
      <c r="E158" s="19">
        <v>14.95</v>
      </c>
      <c r="F158" s="19">
        <v>0</v>
      </c>
      <c r="G158" s="26">
        <f t="shared" si="9"/>
        <v>0</v>
      </c>
    </row>
    <row r="159" spans="1:7" x14ac:dyDescent="0.3">
      <c r="A159" s="32"/>
      <c r="B159" s="84" t="s">
        <v>290</v>
      </c>
      <c r="C159" s="34">
        <v>60027.01</v>
      </c>
      <c r="D159" s="34"/>
      <c r="E159" s="19">
        <v>15.95</v>
      </c>
      <c r="F159" s="19">
        <v>0</v>
      </c>
      <c r="G159" s="26">
        <f t="shared" si="9"/>
        <v>0</v>
      </c>
    </row>
    <row r="160" spans="1:7" x14ac:dyDescent="0.3">
      <c r="A160" s="32"/>
      <c r="B160" s="84" t="s">
        <v>310</v>
      </c>
      <c r="C160" s="34">
        <v>60027.01</v>
      </c>
      <c r="D160" s="34"/>
      <c r="E160" s="19">
        <v>16.95</v>
      </c>
      <c r="F160" s="19">
        <v>0</v>
      </c>
      <c r="G160" s="26">
        <f t="shared" si="9"/>
        <v>0</v>
      </c>
    </row>
    <row r="161" spans="1:7" ht="15" thickBot="1" x14ac:dyDescent="0.35">
      <c r="A161" s="52"/>
      <c r="B161" s="53"/>
      <c r="C161" s="54"/>
      <c r="D161" s="55"/>
      <c r="E161" s="56"/>
      <c r="F161" s="56"/>
      <c r="G161" s="57">
        <f t="shared" si="9"/>
        <v>0</v>
      </c>
    </row>
    <row r="162" spans="1:7" ht="15" thickBot="1" x14ac:dyDescent="0.35">
      <c r="A162" s="58"/>
      <c r="B162" s="4"/>
      <c r="C162" s="58"/>
      <c r="D162" s="58"/>
      <c r="E162" s="59"/>
      <c r="F162" s="59"/>
      <c r="G162" s="59"/>
    </row>
    <row r="163" spans="1:7" x14ac:dyDescent="0.3">
      <c r="A163" s="58"/>
      <c r="B163" s="60" t="s">
        <v>184</v>
      </c>
      <c r="C163" s="58"/>
      <c r="D163" s="121" t="s">
        <v>185</v>
      </c>
      <c r="E163" s="122"/>
      <c r="F163" s="122"/>
      <c r="G163" s="123"/>
    </row>
    <row r="164" spans="1:7" x14ac:dyDescent="0.3">
      <c r="B164" s="124" t="s">
        <v>186</v>
      </c>
      <c r="D164" s="126" t="s">
        <v>187</v>
      </c>
      <c r="E164" s="127"/>
      <c r="F164" s="127"/>
      <c r="G164" s="61">
        <f>SUM(G9:G12)</f>
        <v>1359</v>
      </c>
    </row>
    <row r="165" spans="1:7" hidden="1" x14ac:dyDescent="0.3">
      <c r="B165" s="124"/>
      <c r="D165" s="62"/>
      <c r="E165" s="128" t="s">
        <v>188</v>
      </c>
      <c r="F165" s="129"/>
      <c r="G165" s="63">
        <f>-(G164+G178)*D165</f>
        <v>0</v>
      </c>
    </row>
    <row r="166" spans="1:7" x14ac:dyDescent="0.3">
      <c r="B166" s="125"/>
      <c r="D166" s="126" t="s">
        <v>189</v>
      </c>
      <c r="E166" s="127"/>
      <c r="F166" s="127"/>
      <c r="G166" s="61">
        <f>SUM(G13:G161)</f>
        <v>2747.55</v>
      </c>
    </row>
    <row r="167" spans="1:7" ht="15" thickBot="1" x14ac:dyDescent="0.35">
      <c r="D167" s="64">
        <v>0.1</v>
      </c>
      <c r="E167" s="116" t="s">
        <v>190</v>
      </c>
      <c r="F167" s="117"/>
      <c r="G167" s="65">
        <f>-((G166-G39)*D167)</f>
        <v>-274.75500000000005</v>
      </c>
    </row>
    <row r="168" spans="1:7" ht="15" thickBot="1" x14ac:dyDescent="0.35">
      <c r="A168" s="1"/>
      <c r="B168" s="66" t="s">
        <v>191</v>
      </c>
      <c r="C168" s="1"/>
      <c r="D168" s="67"/>
      <c r="E168" s="68"/>
      <c r="F168" s="68"/>
      <c r="G168" s="69"/>
    </row>
    <row r="169" spans="1:7" x14ac:dyDescent="0.3">
      <c r="A169" s="1"/>
      <c r="C169" s="1"/>
      <c r="D169" s="132" t="s">
        <v>296</v>
      </c>
      <c r="E169" s="133"/>
      <c r="F169" s="133"/>
      <c r="G169" s="70">
        <f>SUM(G164:G167)*0.06</f>
        <v>229.90770000000001</v>
      </c>
    </row>
    <row r="170" spans="1:7" ht="15" thickBot="1" x14ac:dyDescent="0.35">
      <c r="A170" s="1"/>
      <c r="C170" s="1"/>
      <c r="D170" s="134" t="s">
        <v>193</v>
      </c>
      <c r="E170" s="135"/>
      <c r="F170" s="135"/>
      <c r="G170" s="71">
        <f>-G169</f>
        <v>-229.90770000000001</v>
      </c>
    </row>
    <row r="171" spans="1:7" ht="15" thickBot="1" x14ac:dyDescent="0.35">
      <c r="B171" s="1" t="s">
        <v>192</v>
      </c>
      <c r="D171" s="72"/>
      <c r="E171" s="73"/>
      <c r="F171" s="73"/>
      <c r="G171" s="74"/>
    </row>
    <row r="172" spans="1:7" x14ac:dyDescent="0.3">
      <c r="B172" s="1" t="s">
        <v>194</v>
      </c>
      <c r="D172" s="121" t="s">
        <v>196</v>
      </c>
      <c r="E172" s="122"/>
      <c r="F172" s="122"/>
      <c r="G172" s="123"/>
    </row>
    <row r="173" spans="1:7" x14ac:dyDescent="0.3">
      <c r="B173" s="75" t="s">
        <v>195</v>
      </c>
      <c r="D173" s="136" t="s">
        <v>197</v>
      </c>
      <c r="E173" s="137"/>
      <c r="F173" s="138"/>
      <c r="G173" s="76">
        <f>0.08*G166</f>
        <v>219.80400000000003</v>
      </c>
    </row>
    <row r="174" spans="1:7" ht="15" thickBot="1" x14ac:dyDescent="0.35">
      <c r="A174" s="1"/>
      <c r="C174" s="1"/>
      <c r="D174" s="139" t="s">
        <v>317</v>
      </c>
      <c r="E174" s="140"/>
      <c r="F174" s="140"/>
      <c r="G174" s="77">
        <f>-G173*0.45</f>
        <v>-98.911800000000014</v>
      </c>
    </row>
    <row r="175" spans="1:7" ht="15" thickBot="1" x14ac:dyDescent="0.3">
      <c r="D175" s="72"/>
      <c r="E175" s="78"/>
      <c r="F175" s="78"/>
      <c r="G175" s="79"/>
    </row>
    <row r="176" spans="1:7" ht="18.75" customHeight="1" thickBot="1" x14ac:dyDescent="0.35">
      <c r="D176" s="72"/>
      <c r="E176" s="130" t="s">
        <v>198</v>
      </c>
      <c r="F176" s="131"/>
      <c r="G176" s="80">
        <f>SUM(G164:G174)</f>
        <v>3952.6872000000003</v>
      </c>
    </row>
    <row r="177" spans="4:7" x14ac:dyDescent="0.3">
      <c r="D177" s="72"/>
      <c r="E177" s="81"/>
      <c r="F177" s="81"/>
      <c r="G177" s="67"/>
    </row>
    <row r="178" spans="4:7" ht="15" hidden="1" thickBot="1" x14ac:dyDescent="0.35">
      <c r="D178" s="72"/>
      <c r="E178" s="116" t="s">
        <v>199</v>
      </c>
      <c r="F178" s="117"/>
      <c r="G178" s="65"/>
    </row>
    <row r="179" spans="4:7" hidden="1" x14ac:dyDescent="0.3">
      <c r="D179" s="72"/>
      <c r="E179" s="81"/>
      <c r="F179" s="81"/>
      <c r="G179" s="67"/>
    </row>
    <row r="180" spans="4:7" ht="15" hidden="1" thickBot="1" x14ac:dyDescent="0.35">
      <c r="D180" s="72"/>
      <c r="E180" s="130" t="s">
        <v>200</v>
      </c>
      <c r="F180" s="131"/>
      <c r="G180" s="80">
        <f>SUM(G169:G178)</f>
        <v>4073.5794000000005</v>
      </c>
    </row>
    <row r="181" spans="4:7" hidden="1" x14ac:dyDescent="0.3"/>
  </sheetData>
  <mergeCells count="26">
    <mergeCell ref="A59:G59"/>
    <mergeCell ref="A1:G1"/>
    <mergeCell ref="A9:G9"/>
    <mergeCell ref="A13:G13"/>
    <mergeCell ref="A30:G30"/>
    <mergeCell ref="A46:G46"/>
    <mergeCell ref="E167:F167"/>
    <mergeCell ref="A69:G69"/>
    <mergeCell ref="A90:G90"/>
    <mergeCell ref="A99:G99"/>
    <mergeCell ref="A115:G115"/>
    <mergeCell ref="A123:G123"/>
    <mergeCell ref="A133:G133"/>
    <mergeCell ref="D163:G163"/>
    <mergeCell ref="B164:B166"/>
    <mergeCell ref="D164:F164"/>
    <mergeCell ref="E165:F165"/>
    <mergeCell ref="D166:F166"/>
    <mergeCell ref="E178:F178"/>
    <mergeCell ref="E180:F180"/>
    <mergeCell ref="D169:F169"/>
    <mergeCell ref="D170:F170"/>
    <mergeCell ref="D172:G172"/>
    <mergeCell ref="D173:F173"/>
    <mergeCell ref="D174:F174"/>
    <mergeCell ref="E176:F176"/>
  </mergeCells>
  <printOptions horizontalCentered="1"/>
  <pageMargins left="0.53" right="0.45" top="0.48" bottom="0.35" header="0.3" footer="0.23"/>
  <pageSetup scale="47" orientation="portrait" verticalDpi="1200" r:id="rId1"/>
  <headerFooter>
    <oddFooter>&amp;C&amp;P</oddFooter>
  </headerFooter>
  <rowBreaks count="1" manualBreakCount="1">
    <brk id="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B2E25E1180488866139EF29AD441" ma:contentTypeVersion="10" ma:contentTypeDescription="Create a new document." ma:contentTypeScope="" ma:versionID="5be6e6dd01785dac8127e8e667414e37">
  <xsd:schema xmlns:xsd="http://www.w3.org/2001/XMLSchema" xmlns:xs="http://www.w3.org/2001/XMLSchema" xmlns:p="http://schemas.microsoft.com/office/2006/metadata/properties" xmlns:ns3="394cc245-129c-4e2b-8826-d2991a679954" targetNamespace="http://schemas.microsoft.com/office/2006/metadata/properties" ma:root="true" ma:fieldsID="6efd43cc86a405d96d19e64b41eddc2d" ns3:_="">
    <xsd:import namespace="394cc245-129c-4e2b-8826-d2991a6799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cc245-129c-4e2b-8826-d2991a679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EF3BD-77E2-4931-99AD-27F6383751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7F0817-4BCA-43F0-9C37-FD4933A0DE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0593DC-53B9-4C4B-A5F4-2A33B1B83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4cc245-129c-4e2b-8826-d2991a679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Raft with Frame</vt:lpstr>
      <vt:lpstr>9'6 Raft w Frame</vt:lpstr>
      <vt:lpstr>12'6" Saturn with Frame</vt:lpstr>
      <vt:lpstr>12'R-K with Frame</vt:lpstr>
      <vt:lpstr>CataRaft with Frame</vt:lpstr>
      <vt:lpstr>'12''6" Saturn with Frame'!Print_Area</vt:lpstr>
      <vt:lpstr>'12''R-K with Frame'!Print_Area</vt:lpstr>
      <vt:lpstr>'9''6 Raft w Frame'!Print_Area</vt:lpstr>
      <vt:lpstr>'CataRaft with Frame'!Print_Area</vt:lpstr>
      <vt:lpstr>'Raft with Frame'!Print_Area</vt:lpstr>
      <vt:lpstr>'12''6" Saturn with Frame'!Print_Titles</vt:lpstr>
      <vt:lpstr>'12''R-K with Frame'!Print_Titles</vt:lpstr>
      <vt:lpstr>'9''6 Raft w Frame'!Print_Titles</vt:lpstr>
      <vt:lpstr>'CataRaft with Frame'!Print_Titles</vt:lpstr>
      <vt:lpstr>'Raft with Frame'!Print_Titles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Saturn Rafts</dc:creator>
  <cp:lastModifiedBy>Cody Janson</cp:lastModifiedBy>
  <cp:lastPrinted>2021-12-15T20:45:23Z</cp:lastPrinted>
  <dcterms:created xsi:type="dcterms:W3CDTF">2020-01-14T23:21:32Z</dcterms:created>
  <dcterms:modified xsi:type="dcterms:W3CDTF">2022-07-25T22:24:30Z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0x010100A0F5B2E25E1180488866139EF29AD441</vt:lpwstr>
  </property>
</Properties>
</file>